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6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1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22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3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4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5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6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sman\OneDrive\Рабочий стол\ТНР диагностика\ТНР\"/>
    </mc:Choice>
  </mc:AlternateContent>
  <xr:revisionPtr revIDLastSave="0" documentId="8_{6CE5F334-140C-4DE5-A2FC-2BF731555F7E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ТИТУЛ" sheetId="1" r:id="rId1"/>
    <sheet name="ОГЛАВЛЕНИЕ" sheetId="27" r:id="rId2"/>
    <sheet name="РР-1" sheetId="2" r:id="rId3"/>
    <sheet name="РР-2" sheetId="5" r:id="rId4"/>
    <sheet name="РР-3" sheetId="3" r:id="rId5"/>
    <sheet name="РР-4" sheetId="8" r:id="rId6"/>
    <sheet name="РР-5" sheetId="6" r:id="rId7"/>
    <sheet name="РР-6" sheetId="9" r:id="rId8"/>
    <sheet name="ИТОГ РР" sheetId="7" r:id="rId9"/>
    <sheet name="ПР-1" sheetId="10" r:id="rId10"/>
    <sheet name="ПР-2" sheetId="11" r:id="rId11"/>
    <sheet name="ИТОГ ПР" sheetId="12" r:id="rId12"/>
    <sheet name="СК-1" sheetId="13" r:id="rId13"/>
    <sheet name="СК-2" sheetId="14" r:id="rId14"/>
    <sheet name="СК-3" sheetId="15" r:id="rId15"/>
    <sheet name="ИТОГ СК" sheetId="16" r:id="rId16"/>
    <sheet name="ХЭ-1" sheetId="17" r:id="rId17"/>
    <sheet name="ХЭ-2" sheetId="18" r:id="rId18"/>
    <sheet name="ХЭ-3" sheetId="19" r:id="rId19"/>
    <sheet name="ХЭ-3.1" sheetId="28" r:id="rId20"/>
    <sheet name="ХЭ-4" sheetId="20" r:id="rId21"/>
    <sheet name="ХЭ-5" sheetId="21" r:id="rId22"/>
    <sheet name="ИТОГ ХЭ" sheetId="22" r:id="rId23"/>
    <sheet name="ФР-1" sheetId="23" r:id="rId24"/>
    <sheet name="ФР-2" sheetId="24" r:id="rId25"/>
    <sheet name="ИТОГ ФР" sheetId="25" r:id="rId26"/>
    <sheet name="ОБЩИЙ ИТОГ" sheetId="26" r:id="rId27"/>
  </sheets>
  <definedNames>
    <definedName name="_xlnm.Print_Area" localSheetId="18">'ХЭ-3'!$A$1:$X$45</definedName>
    <definedName name="_xlnm.Print_Area" localSheetId="19">'ХЭ-3.1'!$B$1:$W$45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7" i="28" l="1"/>
  <c r="W7" i="28"/>
  <c r="V8" i="28"/>
  <c r="W8" i="28"/>
  <c r="V9" i="28"/>
  <c r="W9" i="28"/>
  <c r="V10" i="28"/>
  <c r="W10" i="28"/>
  <c r="V11" i="28"/>
  <c r="W11" i="28"/>
  <c r="V12" i="28"/>
  <c r="W12" i="28"/>
  <c r="V13" i="28"/>
  <c r="W13" i="28"/>
  <c r="V14" i="28"/>
  <c r="W14" i="28"/>
  <c r="V15" i="28"/>
  <c r="W15" i="28"/>
  <c r="V16" i="28"/>
  <c r="W16" i="28"/>
  <c r="V17" i="28"/>
  <c r="W17" i="28"/>
  <c r="V18" i="28"/>
  <c r="W18" i="28"/>
  <c r="V19" i="28"/>
  <c r="W19" i="28"/>
  <c r="V20" i="28"/>
  <c r="W20" i="28"/>
  <c r="V21" i="28"/>
  <c r="W21" i="28"/>
  <c r="V22" i="28"/>
  <c r="W22" i="28"/>
  <c r="V23" i="28"/>
  <c r="W23" i="28"/>
  <c r="V24" i="28"/>
  <c r="W24" i="28"/>
  <c r="V25" i="28"/>
  <c r="W25" i="28"/>
  <c r="V26" i="28"/>
  <c r="W26" i="28"/>
  <c r="V27" i="28"/>
  <c r="W27" i="28"/>
  <c r="V28" i="28"/>
  <c r="W28" i="28"/>
  <c r="V29" i="28"/>
  <c r="W29" i="28"/>
  <c r="W6" i="28"/>
  <c r="V6" i="28"/>
  <c r="D39" i="28"/>
  <c r="D34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5" i="14"/>
  <c r="D30" i="24"/>
  <c r="E30" i="24"/>
  <c r="F30" i="24"/>
  <c r="G30" i="24"/>
  <c r="H30" i="24"/>
  <c r="I30" i="24"/>
  <c r="J30" i="24"/>
  <c r="K30" i="24"/>
  <c r="L30" i="24"/>
  <c r="M30" i="24"/>
  <c r="N30" i="24"/>
  <c r="O30" i="24"/>
  <c r="P30" i="24"/>
  <c r="Q30" i="24"/>
  <c r="R30" i="24"/>
  <c r="S30" i="24"/>
  <c r="T30" i="24"/>
  <c r="U30" i="24"/>
  <c r="V30" i="24"/>
  <c r="C30" i="24"/>
  <c r="D32" i="23"/>
  <c r="E32" i="23"/>
  <c r="F32" i="23"/>
  <c r="G32" i="23"/>
  <c r="H32" i="23"/>
  <c r="I32" i="23"/>
  <c r="J32" i="23"/>
  <c r="K32" i="23"/>
  <c r="L32" i="23"/>
  <c r="M32" i="23"/>
  <c r="N32" i="23"/>
  <c r="O32" i="23"/>
  <c r="P32" i="23"/>
  <c r="Q32" i="23"/>
  <c r="R32" i="23"/>
  <c r="S32" i="23"/>
  <c r="T32" i="23"/>
  <c r="U32" i="23"/>
  <c r="V32" i="23"/>
  <c r="W32" i="23"/>
  <c r="X32" i="23"/>
  <c r="Y32" i="23"/>
  <c r="Z32" i="23"/>
  <c r="AA32" i="23"/>
  <c r="AB32" i="23"/>
  <c r="AC32" i="23"/>
  <c r="AD32" i="23"/>
  <c r="AE32" i="23"/>
  <c r="AF32" i="23"/>
  <c r="AG32" i="23"/>
  <c r="AH32" i="23"/>
  <c r="AI32" i="23"/>
  <c r="AJ32" i="23"/>
  <c r="AK32" i="23"/>
  <c r="AL32" i="23"/>
  <c r="C32" i="23"/>
  <c r="L30" i="21"/>
  <c r="M30" i="21"/>
  <c r="N30" i="21"/>
  <c r="K30" i="21"/>
  <c r="D30" i="21"/>
  <c r="E30" i="21"/>
  <c r="F30" i="21"/>
  <c r="G30" i="21"/>
  <c r="H30" i="21"/>
  <c r="C30" i="21"/>
  <c r="D30" i="20"/>
  <c r="E30" i="20"/>
  <c r="F30" i="20"/>
  <c r="G30" i="20"/>
  <c r="H30" i="20"/>
  <c r="I30" i="20"/>
  <c r="J30" i="20"/>
  <c r="K30" i="20"/>
  <c r="L30" i="20"/>
  <c r="M30" i="20"/>
  <c r="N30" i="20"/>
  <c r="O30" i="20"/>
  <c r="P30" i="20"/>
  <c r="Q30" i="20"/>
  <c r="R30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AF30" i="20"/>
  <c r="AG30" i="20"/>
  <c r="AH30" i="20"/>
  <c r="C30" i="20"/>
  <c r="D30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W30" i="19"/>
  <c r="X30" i="19"/>
  <c r="C30" i="19"/>
  <c r="D30" i="18"/>
  <c r="E30" i="18"/>
  <c r="F30" i="18"/>
  <c r="G30" i="18"/>
  <c r="H30" i="18"/>
  <c r="I30" i="18"/>
  <c r="J30" i="18"/>
  <c r="K30" i="18"/>
  <c r="L30" i="18"/>
  <c r="C30" i="18"/>
  <c r="D30" i="17"/>
  <c r="E30" i="17"/>
  <c r="F30" i="17"/>
  <c r="G30" i="17"/>
  <c r="H30" i="17"/>
  <c r="I30" i="17"/>
  <c r="J30" i="17"/>
  <c r="K30" i="17"/>
  <c r="L30" i="17"/>
  <c r="M30" i="17"/>
  <c r="N30" i="17"/>
  <c r="O30" i="17"/>
  <c r="P30" i="17"/>
  <c r="C30" i="17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C30" i="15"/>
  <c r="D31" i="14"/>
  <c r="E31" i="14"/>
  <c r="F31" i="14"/>
  <c r="G31" i="14"/>
  <c r="H31" i="14"/>
  <c r="I31" i="14"/>
  <c r="J31" i="14"/>
  <c r="K31" i="14"/>
  <c r="L31" i="14"/>
  <c r="C31" i="14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C31" i="13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C30" i="11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C32" i="10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C30" i="9"/>
  <c r="E30" i="6"/>
  <c r="F30" i="6"/>
  <c r="G30" i="6"/>
  <c r="Y30" i="6" s="1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D30" i="6"/>
  <c r="X30" i="6" s="1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C30" i="8"/>
  <c r="D30" i="3"/>
  <c r="E30" i="3"/>
  <c r="U30" i="3" s="1"/>
  <c r="F30" i="3"/>
  <c r="V30" i="3" s="1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C30" i="3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D30" i="5"/>
  <c r="D32" i="2"/>
  <c r="E32" i="2"/>
  <c r="AY32" i="2" s="1"/>
  <c r="F32" i="2"/>
  <c r="AZ32" i="2" s="1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C32" i="2"/>
  <c r="C39" i="18"/>
  <c r="U9" i="13"/>
  <c r="U30" i="5" l="1"/>
  <c r="V30" i="28"/>
  <c r="D6" i="22" s="1"/>
  <c r="W30" i="28"/>
  <c r="D7" i="22" s="1"/>
  <c r="T30" i="5"/>
  <c r="AC30" i="8"/>
  <c r="E34" i="28"/>
  <c r="E35" i="28" s="1"/>
  <c r="G39" i="28"/>
  <c r="G40" i="28" s="1"/>
  <c r="F34" i="28"/>
  <c r="F35" i="28" s="1"/>
  <c r="G34" i="28"/>
  <c r="G35" i="28" s="1"/>
  <c r="E39" i="28"/>
  <c r="E40" i="28" s="1"/>
  <c r="F39" i="28"/>
  <c r="F40" i="28" s="1"/>
  <c r="AD30" i="8"/>
  <c r="C40" i="24"/>
  <c r="C34" i="24"/>
  <c r="X29" i="24"/>
  <c r="W29" i="24"/>
  <c r="X28" i="24"/>
  <c r="W28" i="24"/>
  <c r="X27" i="24"/>
  <c r="W27" i="24"/>
  <c r="X26" i="24"/>
  <c r="W26" i="24"/>
  <c r="X25" i="24"/>
  <c r="W25" i="24"/>
  <c r="X24" i="24"/>
  <c r="W24" i="24"/>
  <c r="X23" i="24"/>
  <c r="W23" i="24"/>
  <c r="X22" i="24"/>
  <c r="W22" i="24"/>
  <c r="X21" i="24"/>
  <c r="W21" i="24"/>
  <c r="X20" i="24"/>
  <c r="W20" i="24"/>
  <c r="X19" i="24"/>
  <c r="W19" i="24"/>
  <c r="X18" i="24"/>
  <c r="W18" i="24"/>
  <c r="X17" i="24"/>
  <c r="W17" i="24"/>
  <c r="X16" i="24"/>
  <c r="W16" i="24"/>
  <c r="X15" i="24"/>
  <c r="W15" i="24"/>
  <c r="X14" i="24"/>
  <c r="W14" i="24"/>
  <c r="X13" i="24"/>
  <c r="W13" i="24"/>
  <c r="X12" i="24"/>
  <c r="W12" i="24"/>
  <c r="X11" i="24"/>
  <c r="W11" i="24"/>
  <c r="X10" i="24"/>
  <c r="W10" i="24"/>
  <c r="X9" i="24"/>
  <c r="W9" i="24"/>
  <c r="X8" i="24"/>
  <c r="W8" i="24"/>
  <c r="X7" i="24"/>
  <c r="W7" i="24"/>
  <c r="X6" i="24"/>
  <c r="W6" i="24"/>
  <c r="C41" i="23"/>
  <c r="C36" i="23"/>
  <c r="AN31" i="23"/>
  <c r="AM31" i="23"/>
  <c r="AN30" i="23"/>
  <c r="AM30" i="23"/>
  <c r="AN29" i="23"/>
  <c r="AM29" i="23"/>
  <c r="AN28" i="23"/>
  <c r="AM28" i="23"/>
  <c r="AN27" i="23"/>
  <c r="AM27" i="23"/>
  <c r="AN26" i="23"/>
  <c r="AM26" i="23"/>
  <c r="AN25" i="23"/>
  <c r="AM25" i="23"/>
  <c r="AN24" i="23"/>
  <c r="AM24" i="23"/>
  <c r="AN23" i="23"/>
  <c r="AM23" i="23"/>
  <c r="AN22" i="23"/>
  <c r="AM22" i="23"/>
  <c r="AN21" i="23"/>
  <c r="AM21" i="23"/>
  <c r="AN20" i="23"/>
  <c r="AM20" i="23"/>
  <c r="AN19" i="23"/>
  <c r="AM19" i="23"/>
  <c r="AN18" i="23"/>
  <c r="AM18" i="23"/>
  <c r="AN17" i="23"/>
  <c r="AM17" i="23"/>
  <c r="AN16" i="23"/>
  <c r="AM16" i="23"/>
  <c r="AN15" i="23"/>
  <c r="AM15" i="23"/>
  <c r="AN14" i="23"/>
  <c r="AM14" i="23"/>
  <c r="AN13" i="23"/>
  <c r="AM13" i="23"/>
  <c r="AN12" i="23"/>
  <c r="AM12" i="23"/>
  <c r="AN11" i="23"/>
  <c r="AM11" i="23"/>
  <c r="AN10" i="23"/>
  <c r="AM10" i="23"/>
  <c r="AN9" i="23"/>
  <c r="AM9" i="23"/>
  <c r="AN8" i="23"/>
  <c r="AM8" i="23"/>
  <c r="L41" i="21"/>
  <c r="C41" i="21"/>
  <c r="L35" i="21"/>
  <c r="C35" i="21"/>
  <c r="P30" i="21"/>
  <c r="G7" i="22" s="1"/>
  <c r="I30" i="21"/>
  <c r="F6" i="22" s="1"/>
  <c r="P29" i="21"/>
  <c r="O29" i="21"/>
  <c r="J29" i="21"/>
  <c r="I29" i="21"/>
  <c r="P28" i="21"/>
  <c r="O28" i="21"/>
  <c r="J28" i="21"/>
  <c r="I28" i="21"/>
  <c r="P27" i="21"/>
  <c r="O27" i="21"/>
  <c r="J27" i="21"/>
  <c r="I27" i="21"/>
  <c r="P26" i="21"/>
  <c r="O26" i="21"/>
  <c r="J26" i="21"/>
  <c r="I26" i="21"/>
  <c r="P25" i="21"/>
  <c r="O25" i="21"/>
  <c r="J25" i="21"/>
  <c r="I25" i="21"/>
  <c r="P24" i="21"/>
  <c r="O24" i="21"/>
  <c r="J24" i="21"/>
  <c r="I24" i="21"/>
  <c r="P23" i="21"/>
  <c r="O23" i="21"/>
  <c r="J23" i="21"/>
  <c r="I23" i="21"/>
  <c r="P22" i="21"/>
  <c r="O22" i="21"/>
  <c r="J22" i="21"/>
  <c r="I22" i="21"/>
  <c r="P21" i="21"/>
  <c r="O21" i="21"/>
  <c r="J21" i="21"/>
  <c r="I21" i="21"/>
  <c r="P20" i="21"/>
  <c r="O20" i="21"/>
  <c r="J20" i="21"/>
  <c r="I20" i="21"/>
  <c r="P19" i="21"/>
  <c r="O19" i="21"/>
  <c r="J19" i="21"/>
  <c r="I19" i="21"/>
  <c r="P18" i="21"/>
  <c r="O18" i="21"/>
  <c r="J18" i="21"/>
  <c r="I18" i="21"/>
  <c r="P17" i="21"/>
  <c r="O17" i="21"/>
  <c r="J17" i="21"/>
  <c r="I17" i="21"/>
  <c r="P16" i="21"/>
  <c r="O16" i="21"/>
  <c r="J16" i="21"/>
  <c r="I16" i="21"/>
  <c r="P15" i="21"/>
  <c r="O15" i="21"/>
  <c r="J15" i="21"/>
  <c r="I15" i="21"/>
  <c r="P14" i="21"/>
  <c r="O14" i="21"/>
  <c r="J14" i="21"/>
  <c r="I14" i="21"/>
  <c r="P13" i="21"/>
  <c r="O13" i="21"/>
  <c r="J13" i="21"/>
  <c r="I13" i="21"/>
  <c r="P12" i="21"/>
  <c r="O12" i="21"/>
  <c r="J12" i="21"/>
  <c r="I12" i="21"/>
  <c r="P11" i="21"/>
  <c r="O11" i="21"/>
  <c r="J11" i="21"/>
  <c r="I11" i="21"/>
  <c r="P10" i="21"/>
  <c r="O10" i="21"/>
  <c r="J10" i="21"/>
  <c r="I10" i="21"/>
  <c r="P9" i="21"/>
  <c r="O9" i="21"/>
  <c r="J9" i="21"/>
  <c r="I9" i="21"/>
  <c r="P8" i="21"/>
  <c r="O8" i="21"/>
  <c r="J8" i="21"/>
  <c r="I8" i="21"/>
  <c r="P7" i="21"/>
  <c r="O7" i="21"/>
  <c r="J7" i="21"/>
  <c r="I7" i="21"/>
  <c r="P6" i="21"/>
  <c r="O6" i="21"/>
  <c r="J6" i="21"/>
  <c r="I6" i="21"/>
  <c r="C40" i="20"/>
  <c r="C34" i="20"/>
  <c r="AJ29" i="20"/>
  <c r="AI29" i="20"/>
  <c r="AJ28" i="20"/>
  <c r="AI28" i="20"/>
  <c r="AJ27" i="20"/>
  <c r="AI27" i="20"/>
  <c r="AJ26" i="20"/>
  <c r="AI26" i="20"/>
  <c r="AJ25" i="20"/>
  <c r="AI25" i="20"/>
  <c r="AJ24" i="20"/>
  <c r="AI24" i="20"/>
  <c r="AJ23" i="20"/>
  <c r="AI23" i="20"/>
  <c r="AJ22" i="20"/>
  <c r="AI22" i="20"/>
  <c r="AJ21" i="20"/>
  <c r="AI21" i="20"/>
  <c r="AJ20" i="20"/>
  <c r="AI20" i="20"/>
  <c r="AJ19" i="20"/>
  <c r="AI19" i="20"/>
  <c r="AJ18" i="20"/>
  <c r="AI18" i="20"/>
  <c r="AJ17" i="20"/>
  <c r="AI17" i="20"/>
  <c r="AJ16" i="20"/>
  <c r="AI16" i="20"/>
  <c r="AJ15" i="20"/>
  <c r="AI15" i="20"/>
  <c r="AJ14" i="20"/>
  <c r="AI14" i="20"/>
  <c r="AJ13" i="20"/>
  <c r="AI13" i="20"/>
  <c r="AJ12" i="20"/>
  <c r="AI12" i="20"/>
  <c r="AJ11" i="20"/>
  <c r="AI11" i="20"/>
  <c r="AJ10" i="20"/>
  <c r="AI10" i="20"/>
  <c r="AJ9" i="20"/>
  <c r="AI9" i="20"/>
  <c r="AJ8" i="20"/>
  <c r="AI8" i="20"/>
  <c r="AJ7" i="20"/>
  <c r="AI7" i="20"/>
  <c r="AJ6" i="20"/>
  <c r="AI6" i="20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M27" i="18"/>
  <c r="N27" i="18"/>
  <c r="M28" i="18"/>
  <c r="N28" i="18"/>
  <c r="M29" i="18"/>
  <c r="N29" i="18"/>
  <c r="N30" i="18"/>
  <c r="C7" i="22" s="1"/>
  <c r="C34" i="18"/>
  <c r="Q6" i="17"/>
  <c r="R6" i="17"/>
  <c r="Q7" i="17"/>
  <c r="R7" i="17"/>
  <c r="Q8" i="17"/>
  <c r="R8" i="17"/>
  <c r="Q9" i="17"/>
  <c r="R9" i="17"/>
  <c r="Q10" i="17"/>
  <c r="R10" i="17"/>
  <c r="Q11" i="17"/>
  <c r="R11" i="17"/>
  <c r="Q12" i="17"/>
  <c r="R12" i="17"/>
  <c r="Q13" i="17"/>
  <c r="R13" i="17"/>
  <c r="Q14" i="17"/>
  <c r="R14" i="17"/>
  <c r="Q15" i="17"/>
  <c r="R15" i="17"/>
  <c r="Q16" i="17"/>
  <c r="R16" i="17"/>
  <c r="Q17" i="17"/>
  <c r="R17" i="17"/>
  <c r="Q18" i="17"/>
  <c r="R18" i="17"/>
  <c r="Q19" i="17"/>
  <c r="R19" i="17"/>
  <c r="Q20" i="17"/>
  <c r="R20" i="17"/>
  <c r="Q21" i="17"/>
  <c r="R21" i="17"/>
  <c r="Q22" i="17"/>
  <c r="R22" i="17"/>
  <c r="Q23" i="17"/>
  <c r="R23" i="17"/>
  <c r="Q24" i="17"/>
  <c r="R24" i="17"/>
  <c r="Q25" i="17"/>
  <c r="R25" i="17"/>
  <c r="Q26" i="17"/>
  <c r="R26" i="17"/>
  <c r="Q27" i="17"/>
  <c r="R27" i="17"/>
  <c r="Q28" i="17"/>
  <c r="R28" i="17"/>
  <c r="Q29" i="17"/>
  <c r="R29" i="17"/>
  <c r="C33" i="17"/>
  <c r="C37" i="17"/>
  <c r="C40" i="15"/>
  <c r="C34" i="15"/>
  <c r="T29" i="15"/>
  <c r="S29" i="15"/>
  <c r="T28" i="15"/>
  <c r="S28" i="15"/>
  <c r="T27" i="15"/>
  <c r="S27" i="15"/>
  <c r="T26" i="15"/>
  <c r="S26" i="15"/>
  <c r="T25" i="15"/>
  <c r="S25" i="15"/>
  <c r="T24" i="15"/>
  <c r="S24" i="15"/>
  <c r="T23" i="15"/>
  <c r="S23" i="15"/>
  <c r="T22" i="15"/>
  <c r="S22" i="15"/>
  <c r="T21" i="15"/>
  <c r="S21" i="15"/>
  <c r="T20" i="15"/>
  <c r="S20" i="15"/>
  <c r="T19" i="15"/>
  <c r="S19" i="15"/>
  <c r="T18" i="15"/>
  <c r="S18" i="15"/>
  <c r="T17" i="15"/>
  <c r="S17" i="15"/>
  <c r="T16" i="15"/>
  <c r="S16" i="15"/>
  <c r="T15" i="15"/>
  <c r="S15" i="15"/>
  <c r="T14" i="15"/>
  <c r="S14" i="15"/>
  <c r="T13" i="15"/>
  <c r="S13" i="15"/>
  <c r="T12" i="15"/>
  <c r="S12" i="15"/>
  <c r="T11" i="15"/>
  <c r="S11" i="15"/>
  <c r="T10" i="15"/>
  <c r="S10" i="15"/>
  <c r="T9" i="15"/>
  <c r="S9" i="15"/>
  <c r="T8" i="15"/>
  <c r="S8" i="15"/>
  <c r="T7" i="15"/>
  <c r="S7" i="15"/>
  <c r="T6" i="15"/>
  <c r="S6" i="15"/>
  <c r="C40" i="14"/>
  <c r="N31" i="14"/>
  <c r="D6" i="16" s="1"/>
  <c r="N30" i="14"/>
  <c r="M30" i="14"/>
  <c r="N29" i="14"/>
  <c r="M29" i="14"/>
  <c r="N28" i="14"/>
  <c r="M28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5" i="14"/>
  <c r="M15" i="14"/>
  <c r="N14" i="14"/>
  <c r="M14" i="14"/>
  <c r="N13" i="14"/>
  <c r="M13" i="14"/>
  <c r="N12" i="14"/>
  <c r="M12" i="14"/>
  <c r="N11" i="14"/>
  <c r="M11" i="14"/>
  <c r="N10" i="14"/>
  <c r="M10" i="14"/>
  <c r="N9" i="14"/>
  <c r="M9" i="14"/>
  <c r="N8" i="14"/>
  <c r="M8" i="14"/>
  <c r="N7" i="14"/>
  <c r="M7" i="14"/>
  <c r="C40" i="13"/>
  <c r="C35" i="13"/>
  <c r="V30" i="13"/>
  <c r="U30" i="13"/>
  <c r="V29" i="13"/>
  <c r="U29" i="13"/>
  <c r="V28" i="13"/>
  <c r="U28" i="13"/>
  <c r="V27" i="13"/>
  <c r="U27" i="13"/>
  <c r="V26" i="13"/>
  <c r="U26" i="13"/>
  <c r="V25" i="13"/>
  <c r="U25" i="13"/>
  <c r="V24" i="13"/>
  <c r="U24" i="13"/>
  <c r="V23" i="13"/>
  <c r="U23" i="13"/>
  <c r="V22" i="13"/>
  <c r="U22" i="13"/>
  <c r="V21" i="13"/>
  <c r="U21" i="13"/>
  <c r="V20" i="13"/>
  <c r="U20" i="13"/>
  <c r="V19" i="13"/>
  <c r="U19" i="13"/>
  <c r="V18" i="13"/>
  <c r="U18" i="13"/>
  <c r="V17" i="13"/>
  <c r="U17" i="13"/>
  <c r="V16" i="13"/>
  <c r="U16" i="13"/>
  <c r="V15" i="13"/>
  <c r="U15" i="13"/>
  <c r="V14" i="13"/>
  <c r="U14" i="13"/>
  <c r="V13" i="13"/>
  <c r="U13" i="13"/>
  <c r="V12" i="13"/>
  <c r="U12" i="13"/>
  <c r="V11" i="13"/>
  <c r="U11" i="13"/>
  <c r="V10" i="13"/>
  <c r="U10" i="13"/>
  <c r="V9" i="13"/>
  <c r="V8" i="13"/>
  <c r="U8" i="13"/>
  <c r="V7" i="13"/>
  <c r="U7" i="13"/>
  <c r="C41" i="11"/>
  <c r="C35" i="11"/>
  <c r="AN29" i="11"/>
  <c r="AM29" i="11"/>
  <c r="AN28" i="11"/>
  <c r="AM28" i="11"/>
  <c r="AN27" i="11"/>
  <c r="AM27" i="11"/>
  <c r="AN26" i="11"/>
  <c r="AM26" i="11"/>
  <c r="AN25" i="11"/>
  <c r="AM25" i="11"/>
  <c r="AN24" i="11"/>
  <c r="AM24" i="11"/>
  <c r="AN23" i="11"/>
  <c r="AM23" i="11"/>
  <c r="AN22" i="11"/>
  <c r="AM22" i="11"/>
  <c r="AN21" i="11"/>
  <c r="AM21" i="11"/>
  <c r="AN20" i="11"/>
  <c r="AM20" i="11"/>
  <c r="AN19" i="11"/>
  <c r="AM19" i="11"/>
  <c r="AN18" i="11"/>
  <c r="AM18" i="11"/>
  <c r="AN17" i="11"/>
  <c r="AM17" i="11"/>
  <c r="AN16" i="11"/>
  <c r="AM16" i="11"/>
  <c r="AN15" i="11"/>
  <c r="AM15" i="11"/>
  <c r="AN14" i="11"/>
  <c r="AM14" i="11"/>
  <c r="AN13" i="11"/>
  <c r="AM13" i="11"/>
  <c r="AN12" i="11"/>
  <c r="AM12" i="11"/>
  <c r="AN11" i="11"/>
  <c r="AM11" i="11"/>
  <c r="AN10" i="11"/>
  <c r="AM10" i="11"/>
  <c r="AN9" i="11"/>
  <c r="AM9" i="11"/>
  <c r="AN8" i="11"/>
  <c r="AM8" i="11"/>
  <c r="AN7" i="11"/>
  <c r="AM7" i="11"/>
  <c r="AN6" i="11"/>
  <c r="F41" i="11" s="1"/>
  <c r="F42" i="11" s="1"/>
  <c r="AM6" i="11"/>
  <c r="C44" i="10"/>
  <c r="C38" i="10"/>
  <c r="AF32" i="10"/>
  <c r="B7" i="12" s="1"/>
  <c r="AE32" i="10"/>
  <c r="B6" i="12" s="1"/>
  <c r="AF31" i="10"/>
  <c r="AE31" i="10"/>
  <c r="AF30" i="10"/>
  <c r="AE30" i="10"/>
  <c r="AF29" i="10"/>
  <c r="AE29" i="10"/>
  <c r="AF28" i="10"/>
  <c r="AE28" i="10"/>
  <c r="AF27" i="10"/>
  <c r="AE27" i="10"/>
  <c r="AF26" i="10"/>
  <c r="AE26" i="10"/>
  <c r="AF25" i="10"/>
  <c r="AE25" i="10"/>
  <c r="AF24" i="10"/>
  <c r="AE24" i="10"/>
  <c r="AF23" i="10"/>
  <c r="AE23" i="10"/>
  <c r="AF22" i="10"/>
  <c r="AE22" i="10"/>
  <c r="AF21" i="10"/>
  <c r="AE21" i="10"/>
  <c r="AF20" i="10"/>
  <c r="AE20" i="10"/>
  <c r="AF19" i="10"/>
  <c r="AE19" i="10"/>
  <c r="AF18" i="10"/>
  <c r="AE18" i="10"/>
  <c r="AF17" i="10"/>
  <c r="AE17" i="10"/>
  <c r="AF16" i="10"/>
  <c r="AE16" i="10"/>
  <c r="AF15" i="10"/>
  <c r="AE15" i="10"/>
  <c r="AF14" i="10"/>
  <c r="AE14" i="10"/>
  <c r="AF13" i="10"/>
  <c r="AE13" i="10"/>
  <c r="AF12" i="10"/>
  <c r="AE12" i="10"/>
  <c r="AF11" i="10"/>
  <c r="AE11" i="10"/>
  <c r="AF10" i="10"/>
  <c r="AE10" i="10"/>
  <c r="AF9" i="10"/>
  <c r="AE9" i="10"/>
  <c r="AF8" i="10"/>
  <c r="AE8" i="10"/>
  <c r="C40" i="9"/>
  <c r="C35" i="9"/>
  <c r="AD29" i="9"/>
  <c r="AC29" i="9"/>
  <c r="AD28" i="9"/>
  <c r="AC28" i="9"/>
  <c r="AD27" i="9"/>
  <c r="AC27" i="9"/>
  <c r="AD26" i="9"/>
  <c r="AC26" i="9"/>
  <c r="AD25" i="9"/>
  <c r="AC25" i="9"/>
  <c r="AD24" i="9"/>
  <c r="AC24" i="9"/>
  <c r="AD23" i="9"/>
  <c r="AC23" i="9"/>
  <c r="AD22" i="9"/>
  <c r="AC22" i="9"/>
  <c r="AD21" i="9"/>
  <c r="AC21" i="9"/>
  <c r="AD20" i="9"/>
  <c r="AC20" i="9"/>
  <c r="AD19" i="9"/>
  <c r="AC19" i="9"/>
  <c r="AD18" i="9"/>
  <c r="AC18" i="9"/>
  <c r="AD17" i="9"/>
  <c r="AC17" i="9"/>
  <c r="AD16" i="9"/>
  <c r="AC16" i="9"/>
  <c r="AD15" i="9"/>
  <c r="AC15" i="9"/>
  <c r="AD14" i="9"/>
  <c r="AC14" i="9"/>
  <c r="AD13" i="9"/>
  <c r="AC13" i="9"/>
  <c r="AD12" i="9"/>
  <c r="AC12" i="9"/>
  <c r="AD11" i="9"/>
  <c r="AC11" i="9"/>
  <c r="AD10" i="9"/>
  <c r="AC10" i="9"/>
  <c r="AD9" i="9"/>
  <c r="AC9" i="9"/>
  <c r="AD8" i="9"/>
  <c r="AC8" i="9"/>
  <c r="AD7" i="9"/>
  <c r="AC7" i="9"/>
  <c r="AD6" i="9"/>
  <c r="AC6" i="9"/>
  <c r="D40" i="6"/>
  <c r="D35" i="6"/>
  <c r="F8" i="7"/>
  <c r="Y29" i="6"/>
  <c r="X29" i="6"/>
  <c r="Y28" i="6"/>
  <c r="X28" i="6"/>
  <c r="Y27" i="6"/>
  <c r="X27" i="6"/>
  <c r="Y26" i="6"/>
  <c r="X26" i="6"/>
  <c r="Y25" i="6"/>
  <c r="X25" i="6"/>
  <c r="Y24" i="6"/>
  <c r="X24" i="6"/>
  <c r="Y23" i="6"/>
  <c r="X23" i="6"/>
  <c r="Y22" i="6"/>
  <c r="X22" i="6"/>
  <c r="Y21" i="6"/>
  <c r="X21" i="6"/>
  <c r="Y20" i="6"/>
  <c r="X20" i="6"/>
  <c r="Y19" i="6"/>
  <c r="X19" i="6"/>
  <c r="Y18" i="6"/>
  <c r="X18" i="6"/>
  <c r="Y17" i="6"/>
  <c r="X17" i="6"/>
  <c r="Y16" i="6"/>
  <c r="X16" i="6"/>
  <c r="Y15" i="6"/>
  <c r="X15" i="6"/>
  <c r="Y14" i="6"/>
  <c r="X14" i="6"/>
  <c r="Y13" i="6"/>
  <c r="X13" i="6"/>
  <c r="Y12" i="6"/>
  <c r="X12" i="6"/>
  <c r="Y11" i="6"/>
  <c r="X11" i="6"/>
  <c r="Y10" i="6"/>
  <c r="X10" i="6"/>
  <c r="Y9" i="6"/>
  <c r="X9" i="6"/>
  <c r="Y8" i="6"/>
  <c r="X8" i="6"/>
  <c r="Y7" i="6"/>
  <c r="X7" i="6"/>
  <c r="Y6" i="6"/>
  <c r="X6" i="6"/>
  <c r="C41" i="8"/>
  <c r="C35" i="8"/>
  <c r="AD29" i="8"/>
  <c r="AC29" i="8"/>
  <c r="AD28" i="8"/>
  <c r="AC28" i="8"/>
  <c r="AD27" i="8"/>
  <c r="AC27" i="8"/>
  <c r="AD26" i="8"/>
  <c r="AC26" i="8"/>
  <c r="AD25" i="8"/>
  <c r="AC25" i="8"/>
  <c r="AD24" i="8"/>
  <c r="AC24" i="8"/>
  <c r="AD23" i="8"/>
  <c r="AC23" i="8"/>
  <c r="AD22" i="8"/>
  <c r="AC22" i="8"/>
  <c r="AD21" i="8"/>
  <c r="AC21" i="8"/>
  <c r="AD20" i="8"/>
  <c r="AC20" i="8"/>
  <c r="AD19" i="8"/>
  <c r="AC19" i="8"/>
  <c r="AD18" i="8"/>
  <c r="AC18" i="8"/>
  <c r="AD17" i="8"/>
  <c r="AC17" i="8"/>
  <c r="AD16" i="8"/>
  <c r="AC16" i="8"/>
  <c r="AD15" i="8"/>
  <c r="AC15" i="8"/>
  <c r="AD14" i="8"/>
  <c r="AC14" i="8"/>
  <c r="AD13" i="8"/>
  <c r="AC13" i="8"/>
  <c r="AD12" i="8"/>
  <c r="AC12" i="8"/>
  <c r="AD11" i="8"/>
  <c r="AC11" i="8"/>
  <c r="AD10" i="8"/>
  <c r="AC10" i="8"/>
  <c r="AD9" i="8"/>
  <c r="AC9" i="8"/>
  <c r="AD8" i="8"/>
  <c r="AC8" i="8"/>
  <c r="AD7" i="8"/>
  <c r="AC7" i="8"/>
  <c r="AD6" i="8"/>
  <c r="F41" i="8" s="1"/>
  <c r="F42" i="8" s="1"/>
  <c r="AC6" i="8"/>
  <c r="D35" i="8" s="1"/>
  <c r="D36" i="8" s="1"/>
  <c r="C40" i="3"/>
  <c r="C35" i="3"/>
  <c r="V29" i="3"/>
  <c r="U29" i="3"/>
  <c r="V28" i="3"/>
  <c r="U28" i="3"/>
  <c r="V27" i="3"/>
  <c r="U27" i="3"/>
  <c r="V26" i="3"/>
  <c r="U26" i="3"/>
  <c r="V25" i="3"/>
  <c r="U25" i="3"/>
  <c r="V24" i="3"/>
  <c r="U24" i="3"/>
  <c r="V23" i="3"/>
  <c r="U23" i="3"/>
  <c r="V22" i="3"/>
  <c r="U22" i="3"/>
  <c r="V21" i="3"/>
  <c r="U21" i="3"/>
  <c r="V20" i="3"/>
  <c r="U20" i="3"/>
  <c r="V19" i="3"/>
  <c r="U19" i="3"/>
  <c r="V18" i="3"/>
  <c r="U18" i="3"/>
  <c r="V17" i="3"/>
  <c r="U17" i="3"/>
  <c r="V16" i="3"/>
  <c r="U16" i="3"/>
  <c r="V15" i="3"/>
  <c r="U15" i="3"/>
  <c r="V14" i="3"/>
  <c r="U14" i="3"/>
  <c r="V13" i="3"/>
  <c r="U13" i="3"/>
  <c r="V12" i="3"/>
  <c r="U12" i="3"/>
  <c r="V11" i="3"/>
  <c r="U11" i="3"/>
  <c r="V10" i="3"/>
  <c r="U10" i="3"/>
  <c r="V9" i="3"/>
  <c r="U9" i="3"/>
  <c r="V8" i="3"/>
  <c r="U8" i="3"/>
  <c r="V7" i="3"/>
  <c r="U7" i="3"/>
  <c r="V6" i="3"/>
  <c r="U6" i="3"/>
  <c r="D39" i="5"/>
  <c r="D34" i="5"/>
  <c r="U29" i="5"/>
  <c r="T29" i="5"/>
  <c r="U28" i="5"/>
  <c r="T28" i="5"/>
  <c r="U27" i="5"/>
  <c r="T27" i="5"/>
  <c r="U26" i="5"/>
  <c r="T26" i="5"/>
  <c r="U25" i="5"/>
  <c r="T25" i="5"/>
  <c r="U24" i="5"/>
  <c r="T24" i="5"/>
  <c r="U23" i="5"/>
  <c r="T23" i="5"/>
  <c r="U22" i="5"/>
  <c r="T22" i="5"/>
  <c r="U21" i="5"/>
  <c r="T21" i="5"/>
  <c r="U20" i="5"/>
  <c r="T20" i="5"/>
  <c r="U19" i="5"/>
  <c r="T19" i="5"/>
  <c r="U18" i="5"/>
  <c r="T18" i="5"/>
  <c r="U17" i="5"/>
  <c r="T17" i="5"/>
  <c r="U16" i="5"/>
  <c r="T16" i="5"/>
  <c r="U15" i="5"/>
  <c r="T15" i="5"/>
  <c r="U14" i="5"/>
  <c r="T14" i="5"/>
  <c r="U13" i="5"/>
  <c r="T13" i="5"/>
  <c r="U12" i="5"/>
  <c r="T12" i="5"/>
  <c r="U11" i="5"/>
  <c r="T11" i="5"/>
  <c r="U10" i="5"/>
  <c r="T10" i="5"/>
  <c r="U9" i="5"/>
  <c r="T9" i="5"/>
  <c r="U8" i="5"/>
  <c r="T8" i="5"/>
  <c r="U7" i="5"/>
  <c r="T7" i="5"/>
  <c r="U6" i="5"/>
  <c r="T6" i="5"/>
  <c r="C44" i="2"/>
  <c r="C38" i="2"/>
  <c r="AZ31" i="2"/>
  <c r="AY31" i="2"/>
  <c r="AZ30" i="2"/>
  <c r="AY30" i="2"/>
  <c r="AZ29" i="2"/>
  <c r="AY29" i="2"/>
  <c r="AZ28" i="2"/>
  <c r="AY28" i="2"/>
  <c r="AZ27" i="2"/>
  <c r="AY27" i="2"/>
  <c r="AZ26" i="2"/>
  <c r="AY26" i="2"/>
  <c r="AZ25" i="2"/>
  <c r="AY25" i="2"/>
  <c r="AZ24" i="2"/>
  <c r="AY24" i="2"/>
  <c r="AZ23" i="2"/>
  <c r="AY23" i="2"/>
  <c r="AZ22" i="2"/>
  <c r="AY22" i="2"/>
  <c r="AZ21" i="2"/>
  <c r="AY21" i="2"/>
  <c r="AZ20" i="2"/>
  <c r="AY20" i="2"/>
  <c r="AZ19" i="2"/>
  <c r="AY19" i="2"/>
  <c r="AZ18" i="2"/>
  <c r="AY18" i="2"/>
  <c r="AZ17" i="2"/>
  <c r="AY17" i="2"/>
  <c r="AZ16" i="2"/>
  <c r="AY16" i="2"/>
  <c r="AZ15" i="2"/>
  <c r="AY15" i="2"/>
  <c r="AZ14" i="2"/>
  <c r="AY14" i="2"/>
  <c r="AZ13" i="2"/>
  <c r="AY13" i="2"/>
  <c r="AZ12" i="2"/>
  <c r="AY12" i="2"/>
  <c r="AZ11" i="2"/>
  <c r="AY11" i="2"/>
  <c r="AZ10" i="2"/>
  <c r="AY10" i="2"/>
  <c r="AZ9" i="2"/>
  <c r="AY9" i="2"/>
  <c r="AZ8" i="2"/>
  <c r="AY8" i="2"/>
  <c r="F35" i="21" l="1"/>
  <c r="E35" i="21"/>
  <c r="D35" i="21"/>
  <c r="E40" i="6"/>
  <c r="E41" i="6" s="1"/>
  <c r="E35" i="14"/>
  <c r="E36" i="14" s="1"/>
  <c r="F40" i="14"/>
  <c r="F41" i="14" s="1"/>
  <c r="F38" i="2"/>
  <c r="F39" i="2" s="1"/>
  <c r="E40" i="15"/>
  <c r="E41" i="15" s="1"/>
  <c r="G35" i="6"/>
  <c r="G36" i="6" s="1"/>
  <c r="F41" i="21"/>
  <c r="F42" i="21" s="1"/>
  <c r="E41" i="21"/>
  <c r="E42" i="21" s="1"/>
  <c r="D41" i="21"/>
  <c r="D42" i="21" s="1"/>
  <c r="M35" i="21"/>
  <c r="N35" i="21"/>
  <c r="O41" i="21"/>
  <c r="O35" i="21"/>
  <c r="F35" i="3"/>
  <c r="F36" i="3" s="1"/>
  <c r="E35" i="6"/>
  <c r="E36" i="6" s="1"/>
  <c r="N41" i="21"/>
  <c r="M41" i="21"/>
  <c r="M42" i="21" s="1"/>
  <c r="D44" i="2"/>
  <c r="D45" i="2" s="1"/>
  <c r="G34" i="5"/>
  <c r="G35" i="5" s="1"/>
  <c r="G39" i="5"/>
  <c r="G40" i="5" s="1"/>
  <c r="D34" i="24"/>
  <c r="D35" i="24" s="1"/>
  <c r="F40" i="13"/>
  <c r="F41" i="13" s="1"/>
  <c r="D40" i="13"/>
  <c r="D41" i="13" s="1"/>
  <c r="D35" i="11"/>
  <c r="D36" i="11" s="1"/>
  <c r="D38" i="10"/>
  <c r="D39" i="10" s="1"/>
  <c r="D44" i="10"/>
  <c r="D45" i="10" s="1"/>
  <c r="E38" i="10"/>
  <c r="E39" i="10" s="1"/>
  <c r="F38" i="10"/>
  <c r="F39" i="10" s="1"/>
  <c r="F35" i="8"/>
  <c r="F36" i="8" s="1"/>
  <c r="D35" i="14"/>
  <c r="D36" i="14" s="1"/>
  <c r="G40" i="6"/>
  <c r="G41" i="6" s="1"/>
  <c r="F7" i="7"/>
  <c r="F40" i="24"/>
  <c r="F41" i="24" s="1"/>
  <c r="J30" i="21"/>
  <c r="F7" i="22" s="1"/>
  <c r="F36" i="21"/>
  <c r="O30" i="21"/>
  <c r="G6" i="22" s="1"/>
  <c r="F33" i="17"/>
  <c r="F34" i="17" s="1"/>
  <c r="E33" i="17"/>
  <c r="E34" i="17" s="1"/>
  <c r="D33" i="17"/>
  <c r="D34" i="17" s="1"/>
  <c r="E37" i="17"/>
  <c r="E38" i="17" s="1"/>
  <c r="F37" i="17"/>
  <c r="F38" i="17" s="1"/>
  <c r="D37" i="17"/>
  <c r="D38" i="17" s="1"/>
  <c r="F39" i="18"/>
  <c r="F40" i="18" s="1"/>
  <c r="E39" i="18"/>
  <c r="E40" i="18" s="1"/>
  <c r="D39" i="18"/>
  <c r="D40" i="18" s="1"/>
  <c r="E34" i="18"/>
  <c r="E35" i="18" s="1"/>
  <c r="F34" i="18"/>
  <c r="F35" i="18" s="1"/>
  <c r="D34" i="18"/>
  <c r="D35" i="18" s="1"/>
  <c r="F35" i="14"/>
  <c r="F36" i="14" s="1"/>
  <c r="M31" i="14"/>
  <c r="D5" i="16" s="1"/>
  <c r="V31" i="13"/>
  <c r="C6" i="16" s="1"/>
  <c r="U31" i="13"/>
  <c r="C5" i="16" s="1"/>
  <c r="F35" i="13"/>
  <c r="F36" i="13" s="1"/>
  <c r="T30" i="15"/>
  <c r="E6" i="16" s="1"/>
  <c r="F40" i="15"/>
  <c r="F41" i="15" s="1"/>
  <c r="F34" i="15"/>
  <c r="F35" i="15" s="1"/>
  <c r="S30" i="15"/>
  <c r="E5" i="16" s="1"/>
  <c r="E40" i="9"/>
  <c r="E41" i="9" s="1"/>
  <c r="F35" i="9"/>
  <c r="F36" i="9" s="1"/>
  <c r="D40" i="9"/>
  <c r="D41" i="9" s="1"/>
  <c r="AC30" i="9"/>
  <c r="G7" i="7" s="1"/>
  <c r="AD30" i="9"/>
  <c r="G8" i="7" s="1"/>
  <c r="E7" i="7"/>
  <c r="E8" i="7"/>
  <c r="E35" i="11"/>
  <c r="E36" i="11" s="1"/>
  <c r="AM30" i="11"/>
  <c r="C6" i="12" s="1"/>
  <c r="D6" i="12" s="1"/>
  <c r="D6" i="26" s="1"/>
  <c r="F44" i="2"/>
  <c r="F45" i="2" s="1"/>
  <c r="E44" i="2"/>
  <c r="E45" i="2" s="1"/>
  <c r="B7" i="7"/>
  <c r="E35" i="3"/>
  <c r="E36" i="3" s="1"/>
  <c r="D7" i="7"/>
  <c r="F40" i="3"/>
  <c r="F41" i="3" s="1"/>
  <c r="D8" i="7"/>
  <c r="E40" i="3"/>
  <c r="E41" i="3" s="1"/>
  <c r="C8" i="7"/>
  <c r="F39" i="5"/>
  <c r="F40" i="5" s="1"/>
  <c r="C7" i="7"/>
  <c r="E34" i="5"/>
  <c r="E35" i="5" s="1"/>
  <c r="F34" i="5"/>
  <c r="F35" i="5" s="1"/>
  <c r="B8" i="7"/>
  <c r="AN30" i="11"/>
  <c r="C7" i="12" s="1"/>
  <c r="D7" i="12" s="1"/>
  <c r="D7" i="26" s="1"/>
  <c r="W30" i="24"/>
  <c r="D6" i="25" s="1"/>
  <c r="E40" i="24"/>
  <c r="E41" i="24" s="1"/>
  <c r="X30" i="24"/>
  <c r="D7" i="25" s="1"/>
  <c r="E34" i="24"/>
  <c r="E35" i="24" s="1"/>
  <c r="F34" i="24"/>
  <c r="F35" i="24" s="1"/>
  <c r="D40" i="24"/>
  <c r="D41" i="24" s="1"/>
  <c r="E36" i="23"/>
  <c r="E37" i="23" s="1"/>
  <c r="F41" i="23"/>
  <c r="F42" i="23" s="1"/>
  <c r="D36" i="23"/>
  <c r="D37" i="23" s="1"/>
  <c r="AM32" i="23"/>
  <c r="C6" i="25" s="1"/>
  <c r="E41" i="23"/>
  <c r="E42" i="23" s="1"/>
  <c r="AN32" i="23"/>
  <c r="C7" i="25" s="1"/>
  <c r="F36" i="23"/>
  <c r="F37" i="23" s="1"/>
  <c r="D41" i="23"/>
  <c r="D42" i="23" s="1"/>
  <c r="M36" i="21"/>
  <c r="N36" i="21"/>
  <c r="O36" i="21"/>
  <c r="N42" i="21"/>
  <c r="O42" i="21"/>
  <c r="D36" i="21"/>
  <c r="E36" i="21"/>
  <c r="D34" i="20"/>
  <c r="D35" i="20" s="1"/>
  <c r="AI30" i="20"/>
  <c r="E6" i="22" s="1"/>
  <c r="AJ30" i="20"/>
  <c r="E7" i="22" s="1"/>
  <c r="F40" i="20"/>
  <c r="F41" i="20" s="1"/>
  <c r="E34" i="20"/>
  <c r="E35" i="20" s="1"/>
  <c r="F34" i="20"/>
  <c r="F35" i="20" s="1"/>
  <c r="D40" i="20"/>
  <c r="D41" i="20" s="1"/>
  <c r="E40" i="20"/>
  <c r="E41" i="20" s="1"/>
  <c r="M30" i="18"/>
  <c r="C6" i="22" s="1"/>
  <c r="R30" i="17"/>
  <c r="B7" i="22" s="1"/>
  <c r="Q30" i="17"/>
  <c r="B6" i="22" s="1"/>
  <c r="E40" i="13"/>
  <c r="E41" i="13" s="1"/>
  <c r="D40" i="14"/>
  <c r="D41" i="14" s="1"/>
  <c r="E40" i="14"/>
  <c r="E41" i="14" s="1"/>
  <c r="D34" i="15"/>
  <c r="D35" i="15" s="1"/>
  <c r="E34" i="15"/>
  <c r="E35" i="15" s="1"/>
  <c r="D35" i="13"/>
  <c r="D36" i="13" s="1"/>
  <c r="E35" i="13"/>
  <c r="E36" i="13" s="1"/>
  <c r="D40" i="15"/>
  <c r="D41" i="15" s="1"/>
  <c r="F35" i="11"/>
  <c r="F36" i="11" s="1"/>
  <c r="D41" i="11"/>
  <c r="D42" i="11" s="1"/>
  <c r="E41" i="11"/>
  <c r="E42" i="11" s="1"/>
  <c r="E44" i="10"/>
  <c r="E45" i="10" s="1"/>
  <c r="F44" i="10"/>
  <c r="F45" i="10" s="1"/>
  <c r="E39" i="5"/>
  <c r="E40" i="5" s="1"/>
  <c r="F40" i="9"/>
  <c r="F41" i="9" s="1"/>
  <c r="E38" i="2"/>
  <c r="E39" i="2" s="1"/>
  <c r="E41" i="8"/>
  <c r="E42" i="8" s="1"/>
  <c r="D38" i="2"/>
  <c r="D39" i="2" s="1"/>
  <c r="D40" i="3"/>
  <c r="D41" i="3" s="1"/>
  <c r="F35" i="6"/>
  <c r="F36" i="6" s="1"/>
  <c r="D35" i="3"/>
  <c r="D36" i="3" s="1"/>
  <c r="D35" i="9"/>
  <c r="D36" i="9" s="1"/>
  <c r="F40" i="6"/>
  <c r="F41" i="6" s="1"/>
  <c r="E35" i="8"/>
  <c r="E36" i="8" s="1"/>
  <c r="D41" i="8"/>
  <c r="D42" i="8" s="1"/>
  <c r="E35" i="9"/>
  <c r="E36" i="9" s="1"/>
  <c r="F6" i="16" l="1"/>
  <c r="E7" i="26" s="1"/>
  <c r="E6" i="25"/>
  <c r="G6" i="26" s="1"/>
  <c r="F5" i="16"/>
  <c r="E6" i="26" s="1"/>
  <c r="E7" i="25"/>
  <c r="G7" i="26" s="1"/>
  <c r="H7" i="22"/>
  <c r="F7" i="26" s="1"/>
  <c r="H6" i="22"/>
  <c r="F6" i="26" s="1"/>
  <c r="H7" i="7"/>
  <c r="C6" i="26" s="1"/>
  <c r="H8" i="7"/>
  <c r="C7" i="26" s="1"/>
  <c r="H7" i="26" l="1"/>
  <c r="H6" i="26"/>
</calcChain>
</file>

<file path=xl/sharedStrings.xml><?xml version="1.0" encoding="utf-8"?>
<sst xmlns="http://schemas.openxmlformats.org/spreadsheetml/2006/main" count="1310" uniqueCount="401">
  <si>
    <t>Муниципальное автономное дошкольное образовательное учреждение</t>
  </si>
  <si>
    <t>детский сад комбинированного вида №24 "Березка" г. Белебея</t>
  </si>
  <si>
    <t>муниципального района Белебеевский район Республики Башкортостан</t>
  </si>
  <si>
    <t>Диагностика индивидуального развития детей 6-7 лет с ТНР</t>
  </si>
  <si>
    <t>программой дошкольного образования</t>
  </si>
  <si>
    <t>Приказ Министерства просвещения РФ от 24.11.2022г.</t>
  </si>
  <si>
    <t>Педагоги:</t>
  </si>
  <si>
    <t>Воспитатель:</t>
  </si>
  <si>
    <t>Учитель-логопед:</t>
  </si>
  <si>
    <t>Образовательная область «Речевое развитие»</t>
  </si>
  <si>
    <t>НАПРАВЛЕНИЕ I. ФОРМИРОВАНИЕ СЛОВАРЯ</t>
  </si>
  <si>
    <t>№п/п</t>
  </si>
  <si>
    <t>ФИ ребенка</t>
  </si>
  <si>
    <t>Использует в речи</t>
  </si>
  <si>
    <t>Подбирает к разным частям речи</t>
  </si>
  <si>
    <t>Понимает значение слов в переносном значении</t>
  </si>
  <si>
    <t>Образует и использует в речи прилагательные</t>
  </si>
  <si>
    <t>Подбирает прилагательные обозначающие моральные качества людей</t>
  </si>
  <si>
    <t>Понимает и образует приставочные глаголы, отражающие увеличение или уменьшение количества</t>
  </si>
  <si>
    <t>Использует обобщающие слова</t>
  </si>
  <si>
    <t>Использует числительные в речи</t>
  </si>
  <si>
    <t xml:space="preserve">среднее значение </t>
  </si>
  <si>
    <t>слова суменьшительно-ласкт.ссуффикасами</t>
  </si>
  <si>
    <t>словас увеличительными суффикасами</t>
  </si>
  <si>
    <t>антонимы</t>
  </si>
  <si>
    <t>синонимы</t>
  </si>
  <si>
    <t>притяжательные</t>
  </si>
  <si>
    <t>относительные</t>
  </si>
  <si>
    <t>транспорт</t>
  </si>
  <si>
    <t>посуда</t>
  </si>
  <si>
    <t>овощи</t>
  </si>
  <si>
    <t>фрукты</t>
  </si>
  <si>
    <t>ягоды</t>
  </si>
  <si>
    <t>мебель</t>
  </si>
  <si>
    <t>дом.животные</t>
  </si>
  <si>
    <t>Дикие животные</t>
  </si>
  <si>
    <t>воздушный</t>
  </si>
  <si>
    <t>наземный</t>
  </si>
  <si>
    <t>подземный</t>
  </si>
  <si>
    <t>водный</t>
  </si>
  <si>
    <t>кухонная</t>
  </si>
  <si>
    <t>столовая</t>
  </si>
  <si>
    <t>лесные</t>
  </si>
  <si>
    <t>жарких</t>
  </si>
  <si>
    <t>севера</t>
  </si>
  <si>
    <t>н.г.</t>
  </si>
  <si>
    <t>к.г.</t>
  </si>
  <si>
    <t>Иванов</t>
  </si>
  <si>
    <t>Петров</t>
  </si>
  <si>
    <t>Сидоров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</si>
  <si>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</si>
  <si>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</si>
  <si>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</si>
  <si>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</si>
  <si>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</si>
  <si>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</si>
  <si>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</si>
  <si>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</si>
  <si>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</si>
  <si>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НАПРАВЛЕНИЕ 2. ЗВУКОВАЯ КУЛЬТУРА РЕЧИ.</t>
  </si>
  <si>
    <t>Умеет произвольно изменять силу голоса в быту и в образовательной деятельности</t>
  </si>
  <si>
    <t>Контролирует правильность своего звукопроизношения     (без напоминания)</t>
  </si>
  <si>
    <t>Без ошибок воспроизводит слова из трех и более слогов, в т.ч. со стечением согласных</t>
  </si>
  <si>
    <t>Определяет кол-во слогов в словах из одного, двух, трех слогов</t>
  </si>
  <si>
    <t>Может подобрать слово с заданным гласным или согласным звуком</t>
  </si>
  <si>
    <t>На слух определяет характеристику согласных звуков (твердый - мягкий, звонкий - глухой)</t>
  </si>
  <si>
    <t>Правильно анализирует по звуковому составу слова из трех, четырех, пяти звуков</t>
  </si>
  <si>
    <t>Определяет кол-во слогов в предложении с предлогами</t>
  </si>
  <si>
    <t>НАПРАВЛЕНИЕ 3. ГРАММАТИЧЕСКИЙ СТРОЙ РЕЧИ</t>
  </si>
  <si>
    <t>Правильно согласует сущ-ые в беспредложных конструкциях и с предлогами</t>
  </si>
  <si>
    <t>Исользует уменьшительные суффиксы</t>
  </si>
  <si>
    <t>Согласует существительные в роде, числе, падеже</t>
  </si>
  <si>
    <t>Использует правильно глаголы, в том числе возвратные, измененяя их по временам</t>
  </si>
  <si>
    <t>Умеет распространять простые предложения, используя разные части речи и предлоги</t>
  </si>
  <si>
    <t>Умеет составлять сложноподчиненные предложения по вопросам, по демонстрации действия, по картине</t>
  </si>
  <si>
    <t>в единственном числе</t>
  </si>
  <si>
    <t>во множественном чиле</t>
  </si>
  <si>
    <t>существительных</t>
  </si>
  <si>
    <t>прилагательных</t>
  </si>
  <si>
    <t>с прилагательными</t>
  </si>
  <si>
    <t>с числительными</t>
  </si>
  <si>
    <t>НАПРАВЛЕНИЕ 4. СВЯЗНАЯ РЕЧЬ</t>
  </si>
  <si>
    <t>Может внятно и последовательно рассказать</t>
  </si>
  <si>
    <t>Умеет пересказывать, соблюдая сюжетную линию</t>
  </si>
  <si>
    <t>Отвечает на вопросы в организованной деятельности (по сути вопроса, понимая значение вопроса): почему? Зачем? Когда? Откуда? Где?</t>
  </si>
  <si>
    <t>Аккуратно обращается скнигой, рассматривает иллюстрации, умеет подбирать их к содержанию текста</t>
  </si>
  <si>
    <t>Правильно отвечает на вопросы по прочитанному/прослушанному тексту, дает характеристику героев</t>
  </si>
  <si>
    <t>Умеет пересказывать знакомые тексты по плану и от лица героев</t>
  </si>
  <si>
    <t>Выразительно рассказывает стихи</t>
  </si>
  <si>
    <t>Умеет определить жанр литературного произведения (сказка, рассказ, стихотворение)</t>
  </si>
  <si>
    <t>о предмете или объекте</t>
  </si>
  <si>
    <t>по картине</t>
  </si>
  <si>
    <t>по серии картинок</t>
  </si>
  <si>
    <t>из личного опыта</t>
  </si>
  <si>
    <t>с придумыванием событий (предшествующих или предстоящих)</t>
  </si>
  <si>
    <t>по тексту прочитанного произведения</t>
  </si>
  <si>
    <t>изменяя время действия или лицо, от которого идет рассказ</t>
  </si>
  <si>
    <t>НАПРАВЛЕНИЕ 5. ПОДГОТОВКА К ОБУЧЕНИЮ ГРАМОТЕ</t>
  </si>
  <si>
    <t>Умеет правильно называть алфавит</t>
  </si>
  <si>
    <t>Умеет воспроизводить печатные буквы по образцу или по памяти</t>
  </si>
  <si>
    <t>Умеет достраивать элементы букв</t>
  </si>
  <si>
    <t>Умеет читать и  понимает                    (может повторить)</t>
  </si>
  <si>
    <t>Составляет</t>
  </si>
  <si>
    <t>Делит на слоги трехсложные слова с открытыми слогами</t>
  </si>
  <si>
    <t>Умеет разгадывать ребусы</t>
  </si>
  <si>
    <t>слоги</t>
  </si>
  <si>
    <t>слова</t>
  </si>
  <si>
    <t>простые предложения из 2-3 слов</t>
  </si>
  <si>
    <t>предложения из 2-5 слов</t>
  </si>
  <si>
    <t>слова из слогов</t>
  </si>
  <si>
    <t>НАПРАВЛЕНИЕ 6. ИНТЕРЕС К ХУДОЖЕСТВЕННОЙ ЛИТЕРАТУРЕ</t>
  </si>
  <si>
    <t>Проявляет интерес к изданиям познавательного и энциклопедического характера</t>
  </si>
  <si>
    <r>
      <t xml:space="preserve">Сформировано положительное эмоциональне отношение к "чтению с продолжением" </t>
    </r>
    <r>
      <rPr>
        <i/>
        <sz val="11"/>
        <color rgb="FF000000"/>
        <rFont val="Times New Roman"/>
        <family val="1"/>
        <charset val="204"/>
      </rPr>
      <t>(сказка-повесть, цикл рассказов со сквозным персонажем)</t>
    </r>
  </si>
  <si>
    <r>
      <t xml:space="preserve">Сформированы представления о жанровых, комозиционных и языковых особенностях жанра литературы: </t>
    </r>
    <r>
      <rPr>
        <i/>
        <sz val="11"/>
        <color rgb="FF000000"/>
        <rFont val="Times New Roman"/>
        <family val="1"/>
        <charset val="204"/>
      </rPr>
      <t>литературная сказка, рассказ, стих-ие, басня, пословица, небылица, былина</t>
    </r>
  </si>
  <si>
    <t>Умеет пересказывать литературные произведения по ролям, близко к тексту, от лица литературного героя</t>
  </si>
  <si>
    <t>В пересказах умеет передавать эмоциональное отношение к образам, используя средства языковой выразительности</t>
  </si>
  <si>
    <t>Составляет повествовательные рассказы</t>
  </si>
  <si>
    <t>Использует в процессе общения со взрослыми и сверстниками</t>
  </si>
  <si>
    <t>Умеет сочинять разнообразные виды творческих рассказов</t>
  </si>
  <si>
    <t>Замечает речевые и логические ошибки в рассказах сверстников, доброжелательно и конструктивно исправляет их</t>
  </si>
  <si>
    <t>из личного и коллективного опыты</t>
  </si>
  <si>
    <t>по набору игрушек</t>
  </si>
  <si>
    <t>объяснительную речь</t>
  </si>
  <si>
    <t>речь-доказательство</t>
  </si>
  <si>
    <t>речевое планирование</t>
  </si>
  <si>
    <t>Обобщение результатов педагогической диагностики по направлениям ОО «Речевое развитие»</t>
  </si>
  <si>
    <t>Формирование словаря</t>
  </si>
  <si>
    <t>Звуковая культура речи</t>
  </si>
  <si>
    <t>Грамматический строй речи</t>
  </si>
  <si>
    <t>Связная речь</t>
  </si>
  <si>
    <t>Подготовка к обучению грамоте</t>
  </si>
  <si>
    <r>
      <t>Интерес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художественной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литературе</t>
    </r>
  </si>
  <si>
    <t>Средний уровень речевого развития</t>
  </si>
  <si>
    <t>начало</t>
  </si>
  <si>
    <t>конец</t>
  </si>
  <si>
    <t>ВЫВОДЫ:</t>
  </si>
  <si>
    <t>Начало учебного года:</t>
  </si>
  <si>
    <t>Конец учебного года:</t>
  </si>
  <si>
    <t>Образовательная область «Познавательное развитие»</t>
  </si>
  <si>
    <t>НАПРАВЛЕНИЕ 1. СЕНСОРНЫЕ ЭТАЛОНЫ И ПОЗНАВАТЕЛЬНЫЕ ДЕЙСТВИЯ. ОКРУЖАЮЩИЙ МИР. ПРИРОДА.</t>
  </si>
  <si>
    <t>Называет основные цвета</t>
  </si>
  <si>
    <t>Называет оттенки цветов</t>
  </si>
  <si>
    <t>Называет мужские и женские профессии (по 4)</t>
  </si>
  <si>
    <t>Называет свой адрес, имена родителей</t>
  </si>
  <si>
    <t>Умеет ориентироваться на плане-схеме группы, участка</t>
  </si>
  <si>
    <t>Называет и опознает некоторые достопримечательности города</t>
  </si>
  <si>
    <t>Называет и опознает государтвенные символы (герб, флаг, гимн) и столицу РФ по фото (Кремль, Красная площадь)</t>
  </si>
  <si>
    <t>Называет времена года в правильной последовательности (вперед и назад)</t>
  </si>
  <si>
    <t>Правильно определяет принадлежность явлений природы по сезонам</t>
  </si>
  <si>
    <t>Знает некоторые сезонные изменения в жизнедеятельности диких животных</t>
  </si>
  <si>
    <t>Знает некоторые сезонные изменения в росте и развитии растений</t>
  </si>
  <si>
    <t>Знает и соблюдает некоторые правила поведения в природе</t>
  </si>
  <si>
    <t>Имеет элементарное представление о космосе, планетах, первом космонавте</t>
  </si>
  <si>
    <t>Имеет элементарное представление об армии, солдатах, вооружении</t>
  </si>
  <si>
    <t>я</t>
  </si>
  <si>
    <t>Муp.руководитель</t>
  </si>
  <si>
    <t>НАПРАВЛЕНИЕ 2. МАТЕМАТИЧЕСКИЕ ПРЕДСТАВЛЕНИЯ</t>
  </si>
  <si>
    <t>Владеет навыком количественного счета до 10</t>
  </si>
  <si>
    <t>Владеет навыком порядкового счета до 10</t>
  </si>
  <si>
    <t>Знает и называет цифры от 0 до 9</t>
  </si>
  <si>
    <t>Называет предыдущее и последующее число в заданном ряду</t>
  </si>
  <si>
    <t>Может увеличивать и уменьшать заданные чисоа на 1</t>
  </si>
  <si>
    <t>Умеет раскладывать заданное число на 2 меньших</t>
  </si>
  <si>
    <t>Умеет придумывать и решать задачи на сложение и вычитание до 10</t>
  </si>
  <si>
    <t>Умеет пользоваться математическими знаками +,-,=</t>
  </si>
  <si>
    <t>Называет геометрические фигуры: квадрат, прямоугольник, треугольник, круг, овал; объемные геометрические формы: куб, шар, цилиндр</t>
  </si>
  <si>
    <t>Оринетируется на плоскости и в пространстве (ввеху, внизу, слева, справа, выше, ниже, левее, правее)</t>
  </si>
  <si>
    <t>Ориентируется на плане, схеме группы/участка</t>
  </si>
  <si>
    <t>Называет дни недели и месяцы года</t>
  </si>
  <si>
    <t>Умеет определять время по часам</t>
  </si>
  <si>
    <t>Сравнивает предметы с помощью условной меры по длине, ширине, высоте, толщине</t>
  </si>
  <si>
    <t>Умеет группировать предметы по трем-четырем признакам</t>
  </si>
  <si>
    <t>Умеет делить целое на две, четыре, восемь равных частей, правильно называет части</t>
  </si>
  <si>
    <t>в прямом порядке</t>
  </si>
  <si>
    <t>в обратном порядке</t>
  </si>
  <si>
    <t>Обобщение результатов педагогической диагностики по направлениям</t>
  </si>
  <si>
    <t>ОО «Познавательное развитие»</t>
  </si>
  <si>
    <t>Сенсорные эталоны и познавательные действия. Окружающий мир. Природа.</t>
  </si>
  <si>
    <t>Математические представления</t>
  </si>
  <si>
    <r>
      <t>Средний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уровень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развития</t>
    </r>
  </si>
  <si>
    <t>ФЦКМ</t>
  </si>
  <si>
    <t>ФЭМП</t>
  </si>
  <si>
    <t>Образовательная область «Социально-коммуникативное развитие»</t>
  </si>
  <si>
    <t>НАПРАВЛЕНИЕ 1,2. СОЦИАЛЬНЫЕ ОТНОШЕНИЯ. ФОРМИРОВАНИЕ ОСНОВ ГРАЖДАНСТВЕННОСТИ И ПАТРИОТИЗМА.</t>
  </si>
  <si>
    <t>Понимает эмоциональное состояние детей и взрослых, умеет выражать сочувствие и оказывать помощь в социально приемлимом виде</t>
  </si>
  <si>
    <t>Правильно определяет мужские и женские профессии и атрибуты к ним</t>
  </si>
  <si>
    <t>Может назвать три (и более) достопримечательности     родного города</t>
  </si>
  <si>
    <t>Может организовать настольно-печатные, подвижные и сюжетные игры и умеет соблюдать правила</t>
  </si>
  <si>
    <t>Соблюдает последовательность трудовых операций: при подготовке к занятиям, поливе растений, уборке снега/песка и т.д.</t>
  </si>
  <si>
    <t>в группе</t>
  </si>
  <si>
    <t>на прогулке</t>
  </si>
  <si>
    <t>с незнакомыми людьми</t>
  </si>
  <si>
    <t>с бродячими животными</t>
  </si>
  <si>
    <t>Соблюдает правила безопасного поведения (и может рассказать о них)</t>
  </si>
  <si>
    <t>НАПРАВЛЕНИЕ 3. ТРУДОВОЕ ВОСПИТАНИЕ</t>
  </si>
  <si>
    <r>
      <rPr>
        <sz val="12"/>
        <color theme="1"/>
        <rFont val="Times New Roman"/>
        <family val="1"/>
        <charset val="204"/>
      </rPr>
      <t xml:space="preserve">Применяет в игровой деятельности основные экономические понятия и категории </t>
    </r>
    <r>
      <rPr>
        <i/>
        <sz val="12"/>
        <color theme="1"/>
        <rFont val="Times New Roman"/>
        <family val="1"/>
        <charset val="204"/>
      </rPr>
      <t>(деньги, цена, товар, семейный бюджет и пр.)</t>
    </r>
  </si>
  <si>
    <t>Осознаёт и соизмеряет свои потребности и возможности</t>
  </si>
  <si>
    <t>Добросовестно выполняет обязанности дежурного, оказывает сверстнику посильную помощь</t>
  </si>
  <si>
    <t>Умеет планировать трудовую деятельность</t>
  </si>
  <si>
    <t>Проявляет интерес к различным профессиям, в частности к профессиям родителей и месту их работы.</t>
  </si>
  <si>
    <t>Знает правила безопасного обращения с некоторыми электроприборами</t>
  </si>
  <si>
    <t>Знает некоторые правила безопасного поведения с огнем</t>
  </si>
  <si>
    <t>Имеет элементарные представления о безопасности дорожного движения</t>
  </si>
  <si>
    <t>Правильно называет свой домашний адрес, телефон родителя, Ф.И.О. родителя (родителей, законных представителей)</t>
  </si>
  <si>
    <t>Соблюдает правила этикета за столом, при встрече и прощании, при просьбе</t>
  </si>
  <si>
    <t>Определяет назначение некоторых дорожных знаков</t>
  </si>
  <si>
    <t>Называет правила перехода через дорогу по регулируемому и нерегулируемому пешеходному переходу</t>
  </si>
  <si>
    <t>Называет правила пользования общественным транспортом</t>
  </si>
  <si>
    <t>Называет правила безопасной поездки в личном автомобиле</t>
  </si>
  <si>
    <t>Социальные отношения. Формирование основ гражданственности и патриотизма</t>
  </si>
  <si>
    <t>Трудовое воспитание</t>
  </si>
  <si>
    <t>Формирование безопасного поведения</t>
  </si>
  <si>
    <t>Средний балл/уровень (итоговый)</t>
  </si>
  <si>
    <t>Образовательная область «Художественно-эстетическое развитие»</t>
  </si>
  <si>
    <t>НАПРАВЛЕНИЕ I. ПРИОБЩЕНИЕ К ИСКУССТВУ</t>
  </si>
  <si>
    <t>Умеет самостоятельно создавать художественные образы в разных видах деятельности</t>
  </si>
  <si>
    <t>Различает народное и профессиональное искусство</t>
  </si>
  <si>
    <t>Может назвать несколько известных композиторов, художников</t>
  </si>
  <si>
    <t>Выделяет сходство и различие архитектурных сооружений одинакового назначения</t>
  </si>
  <si>
    <t>Передает в художественной деятельности образы архитектурных сооружений, сказочных построк</t>
  </si>
  <si>
    <t>Умеет выражать в речи свои впечатления, высказывать суждения, оценки</t>
  </si>
  <si>
    <t>НАПРАВЛЕНИЕ 2. КОНСТРУКТИВНАЯ ДЕЯТЕЛЬНОСТЬ</t>
  </si>
  <si>
    <t>Умеет создавать поделки из природного материала по представлению</t>
  </si>
  <si>
    <t>Собирает разрезные картинки из 5 и более частей с разными видами разрезов</t>
  </si>
  <si>
    <t>Умеет создавать узор из палочек, мозаики по схеме и по инструкции</t>
  </si>
  <si>
    <t>Строит из разных конструкторов по схеме в горизонтальной и вертикальной плоскостях постройки, объединенные общей темой</t>
  </si>
  <si>
    <t>Умеет сгибать лист бумаги по линиям и создавать поделки из бумаги</t>
  </si>
  <si>
    <t>НАПРАВЛЕНИЕ 3. ИЗОБРАЗИТЕЛЬНАЯ ДЕЯТЕЛЬНОСТЬ</t>
  </si>
  <si>
    <t>Рисование</t>
  </si>
  <si>
    <t>Аппликация</t>
  </si>
  <si>
    <t xml:space="preserve">Лепка </t>
  </si>
  <si>
    <t>Прикладное творчество</t>
  </si>
  <si>
    <t>Народное декоративно-прикладное искусство</t>
  </si>
  <si>
    <t>Правильно держит карандаш, кисть, соблюдает алгоритм рисования красками</t>
  </si>
  <si>
    <t>В рисунках есть изображение предметов и явлений (опознаются, в пояснениях не нуждаются), сюжетные композиции</t>
  </si>
  <si>
    <t>Фигура человека и лицо имеют все прорисованные части, на руках - правильное кол-во пальцев</t>
  </si>
  <si>
    <t>Может назвать несколько известных картин и художников</t>
  </si>
  <si>
    <t>Правильно называет 5 и более росписей с опорой на предмет или его изображение или элеинт росписи</t>
  </si>
  <si>
    <t>Правильно держит кисть для клея, соблюдает алгоритм аппликации</t>
  </si>
  <si>
    <t>Создает из готовых геометрических форм орнаменты (по образцу, по представлению), образы предметов окружающего мира</t>
  </si>
  <si>
    <t>Пользуется ножницами, правильно их держит, режет по прямой и изогнутой линиям</t>
  </si>
  <si>
    <t>Использует разные приемы работы с пластилином в соответствии с их назначением (5 и более)</t>
  </si>
  <si>
    <t>Создает из пластилина объемные одиночные предметы и сюжетные композиции по образцу, инструкции и по представлению</t>
  </si>
  <si>
    <t>Может самостоятельно создать картину из пластилина (с учетом сочетания цветов) и с использованием стеки</t>
  </si>
  <si>
    <t>Умеет складывать бумагу прямоугольной, квадратной, круглой формы в разных направлениях (пилотка)</t>
  </si>
  <si>
    <t>Умеет создавать предметы из полосок цветной бумаги (коврик, дорожка, закладка)</t>
  </si>
  <si>
    <t>Создает объемные игрушки в технике оригами</t>
  </si>
  <si>
    <t>Умеет вдевать нитку в иголку, завязывать узелок, пришивать пуговицу, вешалку</t>
  </si>
  <si>
    <t>Делает аппликацию используя кусочки ткани разной фактуры</t>
  </si>
  <si>
    <t>Создает фигуры людей, животных, птиц из желудей, шишек, косточек и др.природных материалов</t>
  </si>
  <si>
    <r>
      <t xml:space="preserve">Умеет создаватьузоры по мотивам народных росписей </t>
    </r>
    <r>
      <rPr>
        <i/>
        <sz val="12"/>
        <color indexed="8"/>
        <rFont val="Times New Roman"/>
        <family val="1"/>
        <charset val="204"/>
      </rPr>
      <t>(городецкая, гжельская, хохломская, жостовская, мезенская и др.)</t>
    </r>
  </si>
  <si>
    <t>Срздает композиции на листах бумаги разной формы</t>
  </si>
  <si>
    <t>Использует разные способы лепки (налеп, углубленный рельеф), применяя стеку</t>
  </si>
  <si>
    <t>НАПРАВЛЕНИЕ 4. МУЗЫКАЛЬНАЯ ДЕЯТЕЛЬНОСТЬ</t>
  </si>
  <si>
    <t>Слушание</t>
  </si>
  <si>
    <t>Пение</t>
  </si>
  <si>
    <t>Песенное творчество</t>
  </si>
  <si>
    <t>Музыкально-ритмические движения</t>
  </si>
  <si>
    <t>Музыкально-игровое и танцевальное творчество</t>
  </si>
  <si>
    <t>Игра на ДМИ</t>
  </si>
  <si>
    <t>Может определить несколько известных музыкальных произведений, назвать композиторов</t>
  </si>
  <si>
    <t>Правильно называет жанр музыкальною произведения (песня, танец, марш )</t>
  </si>
  <si>
    <t>Знаком с вокальной, инструментальной, оркестровой музыкой</t>
  </si>
  <si>
    <t>Слушает музыкальное произведение до конца, определяет части музыкального произведения</t>
  </si>
  <si>
    <t>Знает и узнает мелодию государственного гимна Российской Федерации и родного края</t>
  </si>
  <si>
    <t>Выразительно исполняет песни в пределах от "до" первой октавы до "ре" второй октавы</t>
  </si>
  <si>
    <t>Умеет братьдыхание и удерживает его до конца фразы</t>
  </si>
  <si>
    <t>Поёт самостоятельно, индивидуально и коллективно, с музыкальным сопровождением и без</t>
  </si>
  <si>
    <t>Самостоятельно придумывает мелодии, используя для образца русские народные песни</t>
  </si>
  <si>
    <t>Импровизирует мелодии на заданную тему по образцу и без него, используя знакомые песни, танцы, пьесы</t>
  </si>
  <si>
    <t>Умеет воспроизводить музыкально-ритмические упражнения под музыку и без нее, согласовывать движения рук и ног</t>
  </si>
  <si>
    <t>Исполняет национальные пляски (русские, татарские, башкирские и т.д.)</t>
  </si>
  <si>
    <t>Умеет импровизировать под музыку соответствующего характера (лыжник, наездник, рыбак и т.д)</t>
  </si>
  <si>
    <t>Придумывает движения, отражающие содержание песни</t>
  </si>
  <si>
    <t>Исполняет мелодии на металлофоне, свиристели, ударных и электронных музыкальных инструментах, трещотках, погремушках, треугольник</t>
  </si>
  <si>
    <t>Исполняет музыкальные произведения в оркестре и в ансамбле</t>
  </si>
  <si>
    <t>НАПРАВЛЕНИЕ 5. ТЕАТРАЛИЗОВАННАЯ И КУЛЬТУРНО-ДОСУГОВАЯ ДЕЯТЕЛЬНОСТЬ</t>
  </si>
  <si>
    <t>Театрализованная деятельность</t>
  </si>
  <si>
    <t>Культурно-досуговая деятельность</t>
  </si>
  <si>
    <r>
      <rPr>
        <sz val="12"/>
        <color theme="1"/>
        <rFont val="Times New Roman"/>
        <family val="1"/>
        <charset val="204"/>
      </rPr>
      <t xml:space="preserve">Использует средства выразительности </t>
    </r>
    <r>
      <rPr>
        <i/>
        <sz val="12"/>
        <color theme="1"/>
        <rFont val="Times New Roman"/>
        <family val="1"/>
        <charset val="204"/>
      </rPr>
      <t>(поза, жесты, мимика, интонация, движения)</t>
    </r>
  </si>
  <si>
    <t>Использует разные              виды театра</t>
  </si>
  <si>
    <t>Умеет действовать и говорить от имени разных персонажей, сочетая движение театральных игрушек с речью</t>
  </si>
  <si>
    <t>Участвует в подготовке развлечений</t>
  </si>
  <si>
    <t>С интересом участвует в праздничных мероприятиях</t>
  </si>
  <si>
    <t>ТЕАТРАЛИЗОВАННАЯ ДЕЯТЕЛЬНОСТЬ</t>
  </si>
  <si>
    <t>КУЛЬТУРНО-ДОСУГОВАЯ ДЕЯТЕЛЬНОСТЬ</t>
  </si>
  <si>
    <t>ОО «Художественно-эстетическое развитие»</t>
  </si>
  <si>
    <t>Приобщение к искусству</t>
  </si>
  <si>
    <t>Конструктивная деятельность</t>
  </si>
  <si>
    <t>Изобразительная деятельность</t>
  </si>
  <si>
    <t>Музыкальная деятельность</t>
  </si>
  <si>
    <r>
      <rPr>
        <sz val="11"/>
        <color theme="1"/>
        <rFont val="Times New Roman"/>
        <family val="1"/>
        <charset val="204"/>
      </rPr>
      <t>Театрализованная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</si>
  <si>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r>
      <rPr>
        <sz val="11"/>
        <color theme="1"/>
        <rFont val="Times New Roman"/>
        <family val="1"/>
        <charset val="204"/>
      </rPr>
      <t>Культурно</t>
    </r>
    <r>
      <rPr>
        <sz val="11"/>
        <color theme="1"/>
        <rFont val="Snap ITC"/>
        <family val="5"/>
      </rPr>
      <t>-</t>
    </r>
    <r>
      <rPr>
        <sz val="11"/>
        <color theme="1"/>
        <rFont val="Times New Roman"/>
        <family val="1"/>
        <charset val="204"/>
      </rPr>
      <t>досуговая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</si>
  <si>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t xml:space="preserve">Средний балл/уровень </t>
  </si>
  <si>
    <t>Образовательная область «Физическое развитие»</t>
  </si>
  <si>
    <t>НАПРАВЛЕНИЕ I. ОСНОВНАЯ ГИМНАСТИКА. ПОДВИЖНЫЕ, СПОРТИВНЫЕ ИГРЫ. СПОРТИВНЫЕ УПРАЖНЕНИЯ.</t>
  </si>
  <si>
    <t>Умеет ходить уверенно вперед и назад, в разных направлениях, по сигналу останавливаться, соблюдать дистанцию</t>
  </si>
  <si>
    <t>Умеет перестраиваться в колонну по двое, трое, четверо, выдерживать свое местопри перестроении</t>
  </si>
  <si>
    <t>Умеет двигаться скрестным шагом и выпадами вперед</t>
  </si>
  <si>
    <t>Бегает уверенно вперед и назад, в разных направлениях, по сигналу останавливается, соблюдает дистанцию</t>
  </si>
  <si>
    <t>Умеет участвовать в играх-эстафетах, соблюдать правила передвижения</t>
  </si>
  <si>
    <t>Умеет бегать с изменением скорости и длины шага по образцу и по инстркции</t>
  </si>
  <si>
    <t>Умеет ходить с мешочком на голове вперед, приставным шагом по веревке на полу или по гимнастической скамейке</t>
  </si>
  <si>
    <t>Умеет стоять на носках, поднимать ногу с хлопком под ней, удерживая равновесие</t>
  </si>
  <si>
    <t>Умеет прыгать на двух ногах с продвижением вперед с зажатым между коленями предметом</t>
  </si>
  <si>
    <t>Умеет прыгать на двух ногах через скакалку</t>
  </si>
  <si>
    <t>Умеет прыгать на одной ноге на месте, с продвижением вперед, через веревочку на полу</t>
  </si>
  <si>
    <t>Умеет прыгать в длину с места и с разбега</t>
  </si>
  <si>
    <t>Умеет продвигаться вперед с отбиванием мяча</t>
  </si>
  <si>
    <t>Умеет метать из разных положений в вертикальную, горизонтальную, движущуюся цель, вдаль</t>
  </si>
  <si>
    <t>Сохраняет амплитуду и направление движений при выполнении ОРУ</t>
  </si>
  <si>
    <t>Знает атрибуты четырех и более спортивных игр (зимних и летних)</t>
  </si>
  <si>
    <t>Умеет подлезать под разные предметы на животе и на четвереньках, соотнося свой размер с высотой предмета</t>
  </si>
  <si>
    <t>Согласует движения рук и ног при ползании и лазании</t>
  </si>
  <si>
    <t>г.</t>
  </si>
  <si>
    <t>НАПРАВЛЕНИЕ 2. ФОРМИРОВАНИЕ ОСНОВ ЗДОРОВОГО ОБРАЗА ЖИЗНИ. АКТИВНЫЙ ОТДЫХ</t>
  </si>
  <si>
    <t>Включается в подвижные игры, соблюдает правила</t>
  </si>
  <si>
    <t>Знает полезные и неполезные для здоровья продукты</t>
  </si>
  <si>
    <t>Знает назначение частей тела и может рассказать об этом</t>
  </si>
  <si>
    <t>Умеет воспроизводить некоторые пальчиковые игры на одной и двух руках</t>
  </si>
  <si>
    <t>Умеет шнуровать и завязывать бантик</t>
  </si>
  <si>
    <t>Умеет удерживать двумя пальцами мелкие предметы, переносить и складывать в маленькую емкость</t>
  </si>
  <si>
    <t>Понимает отраженные движения и воспроизводит в нужную сторону</t>
  </si>
  <si>
    <t>Имеет представоения о туризме, правилах безопасности и ориентировки на местности</t>
  </si>
  <si>
    <t>Осуществляет страховку при преодолении препятствий</t>
  </si>
  <si>
    <t>Соблюдает правила гигиены и безопасного поведения во время туристической прогулки</t>
  </si>
  <si>
    <t>Основная гимнастика. Подвижные, спортивные игры. Спортивные упражнения</t>
  </si>
  <si>
    <t>Формирование основ здорового образа жизни. Активный отдых</t>
  </si>
  <si>
    <t>Средний балл/уровень</t>
  </si>
  <si>
    <t xml:space="preserve">Обобщение результатов педагогической диагностики по всем образовательным областям </t>
  </si>
  <si>
    <t>Речевое развитие</t>
  </si>
  <si>
    <t>Познавательное развитие</t>
  </si>
  <si>
    <t>Социально­коммуникативное развитие</t>
  </si>
  <si>
    <t>Художественно­эстетическое развитие</t>
  </si>
  <si>
    <t>Физическое развитие</t>
  </si>
  <si>
    <t>Основные выводы по результатам педагогической диагностики</t>
  </si>
  <si>
    <t>Педагогический процесс организован на _________ уровне.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</si>
  <si>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</si>
  <si>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</si>
  <si>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</si>
  <si>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</si>
  <si>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</si>
  <si>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</si>
  <si>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</si>
  <si>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</si>
  <si>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</si>
  <si>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</si>
  <si>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 xml:space="preserve"> на 202__/2___ учебный год</t>
  </si>
  <si>
    <t>ОГЛАВЛЕНИЕ:</t>
  </si>
  <si>
    <t>Кликнув мышкой по соответствующему названию, вы автоматически перейдете в нужный раздел.</t>
  </si>
  <si>
    <t>наименование вкладки</t>
  </si>
  <si>
    <t>ТИТУЛЬНЫЙ ЛИСТ</t>
  </si>
  <si>
    <t>Образовательная область "Речевое  развитие"</t>
  </si>
  <si>
    <t>РР-1</t>
  </si>
  <si>
    <t>РР-2</t>
  </si>
  <si>
    <t>РР-3</t>
  </si>
  <si>
    <t>НАПРАВЛЕНИЕ 3. ГРАММАТИЧЕСКИЙ СТРОЙ РЕЧИ.</t>
  </si>
  <si>
    <t>РР-4</t>
  </si>
  <si>
    <t>ИТОГ РР</t>
  </si>
  <si>
    <t>Обобщение результатов педагогической диагностики по направлениям ОО "Речевое развитие"</t>
  </si>
  <si>
    <t>Образовательная область "Познавательное развитие"</t>
  </si>
  <si>
    <t>ПР-1</t>
  </si>
  <si>
    <t>ПР-2</t>
  </si>
  <si>
    <t>ИТОГ -ПР</t>
  </si>
  <si>
    <t>Обобщение результатов педагогической диагностики по направлениям ОО "Познавательное развитие"</t>
  </si>
  <si>
    <t>Образовательная область "Социально-коммуникативное развитие"</t>
  </si>
  <si>
    <t>СК-1</t>
  </si>
  <si>
    <t>НАПРАВЛЕНИЕ 1. СОЦИАЛЬНЫЕ ОТНОШЕНИЯ.</t>
  </si>
  <si>
    <t>НАПРАВЛЕНИЕ 2. ФОРМИРОВАНИЕ ОСНОВ ГРАЖДАНСТВЕННОСТИ И ПАРТИОТИЗМА.</t>
  </si>
  <si>
    <t>СК-2</t>
  </si>
  <si>
    <t>СК-3</t>
  </si>
  <si>
    <t>ИТОГ СК</t>
  </si>
  <si>
    <t>Обобщение результатов педагогической диагностики по направлениям ОО "Социально-коммуникативное развитие"</t>
  </si>
  <si>
    <t>Образовательная область "Художественно-эстетическое развитие"</t>
  </si>
  <si>
    <t>ХЭ-1</t>
  </si>
  <si>
    <t>ХЭ-2</t>
  </si>
  <si>
    <t>ХЭ-3</t>
  </si>
  <si>
    <t>ХЭ-4</t>
  </si>
  <si>
    <t>ХЭ-5</t>
  </si>
  <si>
    <t>ИТОГ ХЭ</t>
  </si>
  <si>
    <t>Обобщение результатов педагогической диагностики по направлениям ОО "Художественно-эстетическое развитие"</t>
  </si>
  <si>
    <t>Образовательная область "Физическое развитие"</t>
  </si>
  <si>
    <t>ФР-1</t>
  </si>
  <si>
    <t>НАПРАВЛЕНИЕ I. ОСНОВНАЯ ГИМНАСТИКА. ПОДВИЖНЫЕ И СПОРТИВНЫЕ ИГРЫ. СПОРТИВНЫЕ УПРАЖНЕНИЯ</t>
  </si>
  <si>
    <t>ФР-2</t>
  </si>
  <si>
    <t>ИТОГ ФР</t>
  </si>
  <si>
    <t>Обобщение результатов педагогической диагностики по направлениям ОО «Физическое развитие»</t>
  </si>
  <si>
    <t>ОБЩИЙ ИТОГ</t>
  </si>
  <si>
    <r>
      <rPr>
        <u/>
        <sz val="12"/>
        <color theme="0"/>
        <rFont val="Times New Roman"/>
        <family val="1"/>
        <charset val="204"/>
      </rPr>
      <t xml:space="preserve">Обобщение результатов педагогической диагностики по всем образовательным областям </t>
    </r>
  </si>
  <si>
    <t>20__- 20___ учебный год</t>
  </si>
  <si>
    <t xml:space="preserve">НАПРАВЛЕНИЕ 4. СВЯЗНАЯ РЕЧЬ. </t>
  </si>
  <si>
    <t>РР-5</t>
  </si>
  <si>
    <t>НАПРАВЛЕНИЕ 6. ИНТЕРЕС К  ХУДОЖЕСТВЕННОЙ ЛИТЕРАТУРЕ</t>
  </si>
  <si>
    <t>РР-6</t>
  </si>
  <si>
    <t>ОГЛАВЛЕНИЕ</t>
  </si>
  <si>
    <t>Обобщение результатов педагогической диагностики по направлениям                                        ОО «Социально-коммуникативное развитие»</t>
  </si>
  <si>
    <t>В соответствии с Федеральной адаптированной образовательной</t>
  </si>
  <si>
    <t>НАПРАВЛЕНИЕ 4. ФОРМИРОВАНИЕ ОСНОВ БЕЗОПАСНОГО ПОВЕДЕНИЯ</t>
  </si>
  <si>
    <r>
      <t xml:space="preserve">Имеет представление о творческих профессиях: </t>
    </r>
    <r>
      <rPr>
        <i/>
        <sz val="10"/>
        <color indexed="8"/>
        <rFont val="Times New Roman"/>
        <family val="1"/>
        <charset val="204"/>
      </rPr>
      <t>художник, композитор, артист, танцор, певец, пианист, т.д.</t>
    </r>
  </si>
  <si>
    <t>ПРОДОЛЖЕНИЕ ТАБЛИЦЫ</t>
  </si>
  <si>
    <t>ОО «Физическое развитие»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</si>
</sst>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68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Snap ITC"/>
      <family val="5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i/>
      <sz val="11"/>
      <color indexed="10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0"/>
      <name val="a_Concepto"/>
      <family val="5"/>
      <charset val="204"/>
    </font>
    <font>
      <u/>
      <sz val="9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u/>
      <sz val="11"/>
      <color theme="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46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5" fillId="3" borderId="13" xfId="0" applyFont="1" applyFill="1" applyBorder="1" applyAlignment="1" applyProtection="1">
      <alignment vertical="center" wrapText="1"/>
      <protection locked="0"/>
    </xf>
    <xf numFmtId="2" fontId="8" fillId="3" borderId="13" xfId="0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Protection="1">
      <protection locked="0"/>
    </xf>
    <xf numFmtId="0" fontId="12" fillId="0" borderId="2" xfId="0" applyFont="1" applyBorder="1" applyProtection="1"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Protection="1">
      <protection locked="0"/>
    </xf>
    <xf numFmtId="0" fontId="12" fillId="0" borderId="2" xfId="0" applyFont="1" applyBorder="1"/>
    <xf numFmtId="164" fontId="12" fillId="0" borderId="2" xfId="0" applyNumberFormat="1" applyFont="1" applyBorder="1"/>
    <xf numFmtId="0" fontId="12" fillId="0" borderId="0" xfId="0" applyFont="1" applyProtection="1"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2" fontId="8" fillId="2" borderId="18" xfId="0" applyNumberFormat="1" applyFont="1" applyFill="1" applyBorder="1" applyAlignment="1">
      <alignment horizontal="center" vertical="center"/>
    </xf>
    <xf numFmtId="0" fontId="21" fillId="0" borderId="0" xfId="0" applyFont="1" applyAlignment="1" applyProtection="1">
      <alignment vertical="center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7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11" fillId="0" borderId="2" xfId="0" applyFont="1" applyBorder="1" applyProtection="1"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9" fillId="0" borderId="2" xfId="0" applyFont="1" applyBorder="1" applyProtection="1">
      <protection locked="0"/>
    </xf>
    <xf numFmtId="0" fontId="11" fillId="0" borderId="0" xfId="0" applyFont="1"/>
    <xf numFmtId="164" fontId="11" fillId="0" borderId="0" xfId="0" applyNumberFormat="1" applyFont="1"/>
    <xf numFmtId="0" fontId="30" fillId="0" borderId="22" xfId="0" applyFont="1" applyBorder="1" applyProtection="1">
      <protection locked="0"/>
    </xf>
    <xf numFmtId="0" fontId="30" fillId="0" borderId="0" xfId="0" applyFont="1" applyProtection="1">
      <protection locked="0"/>
    </xf>
    <xf numFmtId="0" fontId="11" fillId="0" borderId="22" xfId="0" applyFont="1" applyBorder="1"/>
    <xf numFmtId="164" fontId="11" fillId="0" borderId="22" xfId="0" applyNumberFormat="1" applyFont="1" applyBorder="1"/>
    <xf numFmtId="165" fontId="31" fillId="0" borderId="0" xfId="0" applyNumberFormat="1" applyFont="1"/>
    <xf numFmtId="0" fontId="0" fillId="0" borderId="0" xfId="0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1" fontId="8" fillId="0" borderId="13" xfId="0" applyNumberFormat="1" applyFont="1" applyBorder="1" applyAlignment="1" applyProtection="1">
      <alignment horizontal="center" vertical="center" wrapText="1"/>
      <protection locked="0"/>
    </xf>
    <xf numFmtId="1" fontId="8" fillId="0" borderId="13" xfId="0" applyNumberFormat="1" applyFont="1" applyBorder="1" applyAlignment="1" applyProtection="1">
      <alignment vertical="center" wrapText="1"/>
      <protection locked="0"/>
    </xf>
    <xf numFmtId="2" fontId="8" fillId="4" borderId="18" xfId="0" applyNumberFormat="1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22" xfId="0" applyFont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vertical="center"/>
      <protection locked="0"/>
    </xf>
    <xf numFmtId="2" fontId="8" fillId="3" borderId="13" xfId="0" applyNumberFormat="1" applyFont="1" applyFill="1" applyBorder="1" applyAlignment="1">
      <alignment horizontal="center" vertical="center" shrinkToFit="1"/>
    </xf>
    <xf numFmtId="0" fontId="0" fillId="0" borderId="12" xfId="0" applyBorder="1" applyProtection="1">
      <protection locked="0"/>
    </xf>
    <xf numFmtId="0" fontId="0" fillId="4" borderId="3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7" fillId="0" borderId="4" xfId="0" applyFont="1" applyBorder="1" applyProtection="1">
      <protection locked="0"/>
    </xf>
    <xf numFmtId="0" fontId="34" fillId="0" borderId="0" xfId="0" applyFont="1" applyAlignment="1" applyProtection="1">
      <alignment vertical="center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35" fillId="2" borderId="31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vertical="center" wrapText="1"/>
      <protection locked="0"/>
    </xf>
    <xf numFmtId="0" fontId="12" fillId="0" borderId="31" xfId="0" applyFont="1" applyBorder="1" applyAlignment="1" applyProtection="1">
      <alignment vertical="center" wrapText="1"/>
      <protection locked="0"/>
    </xf>
    <xf numFmtId="2" fontId="12" fillId="2" borderId="31" xfId="0" applyNumberFormat="1" applyFont="1" applyFill="1" applyBorder="1" applyAlignment="1">
      <alignment vertical="center" wrapText="1"/>
    </xf>
    <xf numFmtId="0" fontId="12" fillId="0" borderId="35" xfId="0" applyFont="1" applyBorder="1" applyProtection="1"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22" fillId="0" borderId="35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Protection="1">
      <protection locked="0"/>
    </xf>
    <xf numFmtId="0" fontId="12" fillId="0" borderId="35" xfId="0" applyFont="1" applyBorder="1"/>
    <xf numFmtId="2" fontId="12" fillId="0" borderId="35" xfId="0" applyNumberFormat="1" applyFont="1" applyBorder="1"/>
    <xf numFmtId="0" fontId="13" fillId="0" borderId="35" xfId="0" applyFont="1" applyBorder="1" applyAlignment="1" applyProtection="1">
      <alignment horizontal="center" vertical="center"/>
      <protection locked="0"/>
    </xf>
    <xf numFmtId="1" fontId="12" fillId="0" borderId="31" xfId="0" applyNumberFormat="1" applyFont="1" applyBorder="1" applyAlignment="1" applyProtection="1">
      <alignment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36" fillId="0" borderId="0" xfId="0" applyFont="1" applyProtection="1">
      <protection locked="0"/>
    </xf>
    <xf numFmtId="0" fontId="37" fillId="0" borderId="0" xfId="0" applyFont="1" applyAlignment="1" applyProtection="1">
      <alignment vertical="center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horizontal="center" vertical="center" wrapText="1"/>
      <protection locked="0"/>
    </xf>
    <xf numFmtId="0" fontId="38" fillId="0" borderId="31" xfId="0" applyFont="1" applyBorder="1" applyAlignment="1" applyProtection="1">
      <alignment horizontal="center" vertical="center" wrapText="1"/>
      <protection locked="0"/>
    </xf>
    <xf numFmtId="0" fontId="38" fillId="2" borderId="31" xfId="0" applyFont="1" applyFill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vertical="center" wrapText="1"/>
      <protection locked="0"/>
    </xf>
    <xf numFmtId="0" fontId="38" fillId="0" borderId="31" xfId="0" applyFont="1" applyBorder="1" applyAlignment="1" applyProtection="1">
      <alignment vertical="center" wrapText="1"/>
      <protection locked="0"/>
    </xf>
    <xf numFmtId="2" fontId="38" fillId="2" borderId="23" xfId="0" applyNumberFormat="1" applyFont="1" applyFill="1" applyBorder="1" applyAlignment="1">
      <alignment horizontal="center" vertical="center"/>
    </xf>
    <xf numFmtId="2" fontId="38" fillId="3" borderId="31" xfId="0" applyNumberFormat="1" applyFont="1" applyFill="1" applyBorder="1" applyAlignment="1">
      <alignment horizontal="center" vertical="center" wrapText="1"/>
    </xf>
    <xf numFmtId="0" fontId="40" fillId="0" borderId="0" xfId="0" applyFont="1" applyAlignment="1" applyProtection="1">
      <alignment vertical="center" wrapText="1"/>
      <protection locked="0"/>
    </xf>
    <xf numFmtId="0" fontId="38" fillId="0" borderId="35" xfId="0" applyFont="1" applyBorder="1" applyProtection="1">
      <protection locked="0"/>
    </xf>
    <xf numFmtId="0" fontId="39" fillId="0" borderId="35" xfId="0" applyFont="1" applyBorder="1" applyAlignment="1" applyProtection="1">
      <alignment horizontal="center" vertical="center" wrapText="1"/>
      <protection locked="0"/>
    </xf>
    <xf numFmtId="0" fontId="41" fillId="0" borderId="35" xfId="0" applyFont="1" applyBorder="1" applyAlignment="1" applyProtection="1">
      <alignment horizontal="center" vertical="center" wrapText="1"/>
      <protection locked="0"/>
    </xf>
    <xf numFmtId="0" fontId="42" fillId="0" borderId="35" xfId="0" applyFont="1" applyBorder="1" applyProtection="1">
      <protection locked="0"/>
    </xf>
    <xf numFmtId="0" fontId="38" fillId="0" borderId="35" xfId="0" applyFont="1" applyBorder="1"/>
    <xf numFmtId="0" fontId="38" fillId="0" borderId="0" xfId="0" applyFont="1" applyProtection="1">
      <protection locked="0"/>
    </xf>
    <xf numFmtId="0" fontId="39" fillId="0" borderId="35" xfId="0" applyFont="1" applyBorder="1" applyAlignment="1" applyProtection="1">
      <alignment horizontal="center" vertical="center"/>
      <protection locked="0"/>
    </xf>
    <xf numFmtId="1" fontId="38" fillId="0" borderId="31" xfId="0" applyNumberFormat="1" applyFont="1" applyBorder="1" applyAlignment="1" applyProtection="1">
      <alignment horizontal="center" vertical="center" wrapText="1"/>
      <protection locked="0"/>
    </xf>
    <xf numFmtId="0" fontId="39" fillId="3" borderId="31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/>
      <protection locked="0"/>
    </xf>
    <xf numFmtId="0" fontId="44" fillId="0" borderId="0" xfId="0" applyFont="1" applyProtection="1">
      <protection locked="0"/>
    </xf>
    <xf numFmtId="0" fontId="38" fillId="0" borderId="26" xfId="0" applyFont="1" applyBorder="1" applyAlignment="1" applyProtection="1">
      <alignment horizontal="center" vertical="center" shrinkToFit="1"/>
      <protection locked="0"/>
    </xf>
    <xf numFmtId="0" fontId="39" fillId="3" borderId="3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shrinkToFit="1"/>
      <protection locked="0"/>
    </xf>
    <xf numFmtId="1" fontId="38" fillId="0" borderId="31" xfId="0" applyNumberFormat="1" applyFont="1" applyBorder="1" applyAlignment="1" applyProtection="1">
      <alignment vertical="center" wrapText="1"/>
      <protection locked="0"/>
    </xf>
    <xf numFmtId="1" fontId="38" fillId="0" borderId="31" xfId="0" applyNumberFormat="1" applyFont="1" applyBorder="1" applyAlignment="1" applyProtection="1">
      <alignment horizontal="center" vertical="center"/>
      <protection locked="0"/>
    </xf>
    <xf numFmtId="1" fontId="8" fillId="0" borderId="17" xfId="0" applyNumberFormat="1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0" fillId="0" borderId="38" xfId="0" applyBorder="1" applyProtection="1"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1" fontId="8" fillId="0" borderId="13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4" xfId="0" applyFont="1" applyBorder="1" applyProtection="1">
      <protection locked="0"/>
    </xf>
    <xf numFmtId="0" fontId="22" fillId="0" borderId="4" xfId="0" applyFont="1" applyBorder="1" applyAlignment="1" applyProtection="1">
      <alignment horizontal="left" vertical="top"/>
      <protection locked="0"/>
    </xf>
    <xf numFmtId="0" fontId="22" fillId="0" borderId="5" xfId="0" applyFont="1" applyBorder="1" applyAlignment="1" applyProtection="1">
      <alignment horizontal="left" vertical="top"/>
      <protection locked="0"/>
    </xf>
    <xf numFmtId="0" fontId="55" fillId="0" borderId="0" xfId="1" quotePrefix="1" applyFont="1" applyFill="1" applyAlignment="1" applyProtection="1"/>
    <xf numFmtId="0" fontId="56" fillId="0" borderId="0" xfId="1" quotePrefix="1" applyFont="1" applyFill="1" applyAlignment="1" applyProtection="1">
      <alignment wrapText="1"/>
    </xf>
    <xf numFmtId="0" fontId="56" fillId="0" borderId="0" xfId="1" quotePrefix="1" applyFont="1" applyFill="1" applyAlignment="1" applyProtection="1">
      <alignment vertical="center" wrapText="1"/>
    </xf>
    <xf numFmtId="0" fontId="56" fillId="0" borderId="0" xfId="1" quotePrefix="1" applyFont="1" applyFill="1" applyAlignment="1" applyProtection="1">
      <alignment horizontal="left" vertical="center" wrapText="1"/>
    </xf>
    <xf numFmtId="0" fontId="56" fillId="0" borderId="0" xfId="1" quotePrefix="1" applyFont="1" applyFill="1" applyAlignment="1" applyProtection="1">
      <alignment horizontal="left" vertical="center"/>
    </xf>
    <xf numFmtId="0" fontId="23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6" fillId="0" borderId="4" xfId="0" applyFont="1" applyBorder="1" applyProtection="1">
      <protection locked="0"/>
    </xf>
    <xf numFmtId="0" fontId="16" fillId="0" borderId="5" xfId="0" applyFont="1" applyBorder="1" applyProtection="1">
      <protection locked="0"/>
    </xf>
    <xf numFmtId="0" fontId="59" fillId="0" borderId="13" xfId="0" applyFont="1" applyBorder="1" applyAlignment="1" applyProtection="1">
      <alignment vertical="center" wrapText="1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2" fontId="8" fillId="2" borderId="13" xfId="0" applyNumberFormat="1" applyFont="1" applyFill="1" applyBorder="1" applyAlignment="1">
      <alignment vertical="center" wrapText="1"/>
    </xf>
    <xf numFmtId="0" fontId="11" fillId="0" borderId="2" xfId="0" applyFont="1" applyBorder="1"/>
    <xf numFmtId="164" fontId="11" fillId="0" borderId="2" xfId="0" applyNumberFormat="1" applyFont="1" applyBorder="1"/>
    <xf numFmtId="0" fontId="33" fillId="0" borderId="2" xfId="0" applyFont="1" applyBorder="1"/>
    <xf numFmtId="164" fontId="33" fillId="0" borderId="2" xfId="0" applyNumberFormat="1" applyFont="1" applyBorder="1"/>
    <xf numFmtId="2" fontId="8" fillId="4" borderId="13" xfId="0" applyNumberFormat="1" applyFont="1" applyFill="1" applyBorder="1" applyAlignment="1">
      <alignment horizontal="right" vertical="center" wrapText="1"/>
    </xf>
    <xf numFmtId="2" fontId="8" fillId="4" borderId="13" xfId="0" applyNumberFormat="1" applyFont="1" applyFill="1" applyBorder="1" applyAlignment="1">
      <alignment horizontal="center" vertical="center" wrapText="1"/>
    </xf>
    <xf numFmtId="0" fontId="12" fillId="0" borderId="21" xfId="0" applyFont="1" applyBorder="1"/>
    <xf numFmtId="164" fontId="12" fillId="0" borderId="21" xfId="0" applyNumberFormat="1" applyFont="1" applyBorder="1"/>
    <xf numFmtId="2" fontId="6" fillId="4" borderId="2" xfId="0" applyNumberFormat="1" applyFont="1" applyFill="1" applyBorder="1"/>
    <xf numFmtId="2" fontId="6" fillId="2" borderId="2" xfId="0" applyNumberFormat="1" applyFont="1" applyFill="1" applyBorder="1"/>
    <xf numFmtId="0" fontId="13" fillId="0" borderId="2" xfId="0" applyFont="1" applyBorder="1" applyProtection="1">
      <protection locked="0"/>
    </xf>
    <xf numFmtId="0" fontId="10" fillId="0" borderId="2" xfId="0" applyFont="1" applyBorder="1" applyProtection="1">
      <protection locked="0"/>
    </xf>
    <xf numFmtId="2" fontId="8" fillId="4" borderId="18" xfId="0" applyNumberFormat="1" applyFont="1" applyFill="1" applyBorder="1"/>
    <xf numFmtId="2" fontId="8" fillId="2" borderId="18" xfId="0" applyNumberFormat="1" applyFont="1" applyFill="1" applyBorder="1"/>
    <xf numFmtId="0" fontId="12" fillId="0" borderId="2" xfId="0" applyFont="1" applyBorder="1" applyAlignment="1">
      <alignment shrinkToFit="1"/>
    </xf>
    <xf numFmtId="164" fontId="12" fillId="0" borderId="2" xfId="0" applyNumberFormat="1" applyFont="1" applyBorder="1" applyAlignment="1">
      <alignment shrinkToFit="1"/>
    </xf>
    <xf numFmtId="2" fontId="8" fillId="2" borderId="18" xfId="0" applyNumberFormat="1" applyFont="1" applyFill="1" applyBorder="1" applyAlignment="1">
      <alignment horizontal="center" vertical="center" shrinkToFit="1"/>
    </xf>
    <xf numFmtId="2" fontId="8" fillId="4" borderId="18" xfId="0" applyNumberFormat="1" applyFont="1" applyFill="1" applyBorder="1" applyAlignment="1">
      <alignment horizontal="center" vertical="center" shrinkToFit="1"/>
    </xf>
    <xf numFmtId="2" fontId="12" fillId="3" borderId="31" xfId="0" applyNumberFormat="1" applyFont="1" applyFill="1" applyBorder="1" applyAlignment="1">
      <alignment horizontal="center" vertical="center" wrapText="1"/>
    </xf>
    <xf numFmtId="2" fontId="12" fillId="4" borderId="31" xfId="0" applyNumberFormat="1" applyFont="1" applyFill="1" applyBorder="1" applyAlignment="1">
      <alignment horizontal="right" vertical="center" wrapText="1"/>
    </xf>
    <xf numFmtId="2" fontId="38" fillId="4" borderId="23" xfId="0" applyNumberFormat="1" applyFont="1" applyFill="1" applyBorder="1" applyAlignment="1">
      <alignment horizontal="center" vertical="center"/>
    </xf>
    <xf numFmtId="2" fontId="12" fillId="0" borderId="2" xfId="0" applyNumberFormat="1" applyFont="1" applyBorder="1"/>
    <xf numFmtId="2" fontId="8" fillId="2" borderId="13" xfId="0" applyNumberFormat="1" applyFont="1" applyFill="1" applyBorder="1" applyAlignment="1">
      <alignment horizontal="center" vertical="center" wrapText="1"/>
    </xf>
    <xf numFmtId="0" fontId="12" fillId="0" borderId="37" xfId="0" applyFont="1" applyBorder="1"/>
    <xf numFmtId="164" fontId="8" fillId="3" borderId="13" xfId="0" applyNumberFormat="1" applyFont="1" applyFill="1" applyBorder="1" applyAlignment="1">
      <alignment horizontal="center" vertical="center" shrinkToFit="1"/>
    </xf>
    <xf numFmtId="164" fontId="8" fillId="4" borderId="13" xfId="0" applyNumberFormat="1" applyFont="1" applyFill="1" applyBorder="1" applyAlignment="1">
      <alignment horizontal="right" vertical="center" shrinkToFit="1"/>
    </xf>
    <xf numFmtId="164" fontId="8" fillId="2" borderId="13" xfId="0" applyNumberFormat="1" applyFont="1" applyFill="1" applyBorder="1" applyAlignment="1">
      <alignment vertical="center" wrapText="1"/>
    </xf>
    <xf numFmtId="164" fontId="8" fillId="3" borderId="13" xfId="0" applyNumberFormat="1" applyFont="1" applyFill="1" applyBorder="1" applyAlignment="1">
      <alignment horizontal="center" vertical="center" wrapText="1"/>
    </xf>
    <xf numFmtId="164" fontId="8" fillId="4" borderId="18" xfId="0" applyNumberFormat="1" applyFont="1" applyFill="1" applyBorder="1" applyAlignment="1">
      <alignment horizontal="right"/>
    </xf>
    <xf numFmtId="164" fontId="8" fillId="2" borderId="18" xfId="0" applyNumberFormat="1" applyFont="1" applyFill="1" applyBorder="1"/>
    <xf numFmtId="0" fontId="63" fillId="5" borderId="0" xfId="1" applyFont="1" applyFill="1" applyAlignment="1" applyProtection="1">
      <alignment horizontal="center" vertical="center"/>
      <protection locked="0"/>
    </xf>
    <xf numFmtId="1" fontId="8" fillId="0" borderId="13" xfId="0" applyNumberFormat="1" applyFont="1" applyBorder="1" applyAlignment="1" applyProtection="1">
      <alignment horizontal="center" vertical="center"/>
      <protection locked="0"/>
    </xf>
    <xf numFmtId="0" fontId="63" fillId="5" borderId="0" xfId="1" applyFont="1" applyFill="1" applyAlignment="1" applyProtection="1">
      <alignment vertical="center"/>
      <protection locked="0"/>
    </xf>
    <xf numFmtId="0" fontId="63" fillId="0" borderId="0" xfId="1" applyFont="1" applyFill="1" applyAlignment="1" applyProtection="1">
      <alignment vertical="center"/>
      <protection locked="0"/>
    </xf>
    <xf numFmtId="2" fontId="8" fillId="4" borderId="18" xfId="0" applyNumberFormat="1" applyFont="1" applyFill="1" applyBorder="1" applyAlignment="1">
      <alignment horizontal="right"/>
    </xf>
    <xf numFmtId="0" fontId="8" fillId="8" borderId="2" xfId="0" applyFont="1" applyFill="1" applyBorder="1" applyAlignment="1" applyProtection="1">
      <alignment vertical="center" wrapText="1"/>
      <protection locked="0"/>
    </xf>
    <xf numFmtId="0" fontId="32" fillId="8" borderId="2" xfId="0" applyFont="1" applyFill="1" applyBorder="1" applyAlignment="1" applyProtection="1">
      <alignment vertical="center"/>
      <protection locked="0"/>
    </xf>
    <xf numFmtId="2" fontId="8" fillId="8" borderId="2" xfId="0" applyNumberFormat="1" applyFont="1" applyFill="1" applyBorder="1" applyAlignment="1">
      <alignment vertical="center"/>
    </xf>
    <xf numFmtId="2" fontId="6" fillId="7" borderId="2" xfId="0" applyNumberFormat="1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vertical="center"/>
    </xf>
    <xf numFmtId="2" fontId="6" fillId="3" borderId="2" xfId="0" applyNumberFormat="1" applyFont="1" applyFill="1" applyBorder="1"/>
    <xf numFmtId="2" fontId="6" fillId="9" borderId="2" xfId="0" applyNumberFormat="1" applyFont="1" applyFill="1" applyBorder="1"/>
    <xf numFmtId="0" fontId="49" fillId="0" borderId="0" xfId="0" applyFont="1"/>
    <xf numFmtId="0" fontId="51" fillId="0" borderId="0" xfId="0" applyFont="1"/>
    <xf numFmtId="0" fontId="52" fillId="0" borderId="0" xfId="0" applyFont="1" applyAlignment="1">
      <alignment horizontal="center" wrapText="1"/>
    </xf>
    <xf numFmtId="0" fontId="5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8" fillId="7" borderId="2" xfId="0" applyFont="1" applyFill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2" fontId="6" fillId="7" borderId="2" xfId="0" applyNumberFormat="1" applyFont="1" applyFill="1" applyBorder="1"/>
    <xf numFmtId="2" fontId="8" fillId="4" borderId="13" xfId="0" applyNumberFormat="1" applyFont="1" applyFill="1" applyBorder="1" applyAlignment="1">
      <alignment vertical="center" wrapText="1"/>
    </xf>
    <xf numFmtId="2" fontId="38" fillId="3" borderId="31" xfId="0" applyNumberFormat="1" applyFont="1" applyFill="1" applyBorder="1" applyAlignment="1">
      <alignment horizontal="center" vertical="center" textRotation="90" shrinkToFit="1"/>
    </xf>
    <xf numFmtId="2" fontId="8" fillId="3" borderId="13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 applyProtection="1">
      <alignment vertical="top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63" fillId="5" borderId="0" xfId="1" applyFont="1" applyFill="1" applyAlignment="1" applyProtection="1">
      <alignment horizontal="center" vertical="center" wrapText="1"/>
      <protection locked="0"/>
    </xf>
    <xf numFmtId="0" fontId="66" fillId="0" borderId="3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 applyProtection="1">
      <alignment horizontal="left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56" fillId="4" borderId="0" xfId="1" quotePrefix="1" applyFont="1" applyFill="1" applyAlignment="1" applyProtection="1">
      <alignment horizontal="left" wrapText="1"/>
    </xf>
    <xf numFmtId="0" fontId="50" fillId="0" borderId="0" xfId="0" applyFont="1" applyAlignment="1">
      <alignment horizontal="center" vertical="center"/>
    </xf>
    <xf numFmtId="0" fontId="54" fillId="5" borderId="0" xfId="1" quotePrefix="1" applyFont="1" applyFill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56" fillId="6" borderId="0" xfId="1" quotePrefix="1" applyFont="1" applyFill="1" applyAlignment="1" applyProtection="1">
      <alignment horizontal="left" vertical="center" wrapText="1"/>
    </xf>
    <xf numFmtId="0" fontId="56" fillId="6" borderId="0" xfId="1" quotePrefix="1" applyFont="1" applyFill="1" applyAlignment="1" applyProtection="1">
      <alignment horizontal="left" wrapText="1"/>
    </xf>
    <xf numFmtId="0" fontId="56" fillId="4" borderId="0" xfId="1" quotePrefix="1" applyFont="1" applyFill="1" applyAlignment="1" applyProtection="1">
      <alignment horizontal="left" vertical="center" wrapText="1"/>
    </xf>
    <xf numFmtId="0" fontId="52" fillId="0" borderId="0" xfId="0" applyFont="1" applyAlignment="1">
      <alignment horizontal="center" vertical="top" wrapText="1"/>
    </xf>
    <xf numFmtId="0" fontId="56" fillId="2" borderId="0" xfId="1" quotePrefix="1" applyFont="1" applyFill="1" applyAlignment="1" applyProtection="1">
      <alignment horizontal="left"/>
    </xf>
    <xf numFmtId="0" fontId="8" fillId="0" borderId="0" xfId="0" applyFont="1" applyAlignment="1">
      <alignment horizontal="center" vertical="top"/>
    </xf>
    <xf numFmtId="0" fontId="62" fillId="3" borderId="0" xfId="1" quotePrefix="1" applyFont="1" applyFill="1" applyAlignment="1" applyProtection="1">
      <alignment horizontal="left" vertical="center" wrapText="1"/>
    </xf>
    <xf numFmtId="0" fontId="56" fillId="7" borderId="0" xfId="1" quotePrefix="1" applyFont="1" applyFill="1" applyAlignment="1" applyProtection="1">
      <alignment horizontal="left" wrapText="1"/>
    </xf>
    <xf numFmtId="0" fontId="56" fillId="5" borderId="0" xfId="1" quotePrefix="1" applyFont="1" applyFill="1" applyAlignment="1" applyProtection="1">
      <alignment horizontal="left" vertical="center" wrapText="1"/>
    </xf>
    <xf numFmtId="0" fontId="62" fillId="6" borderId="0" xfId="1" quotePrefix="1" applyFont="1" applyFill="1" applyAlignment="1" applyProtection="1">
      <alignment horizontal="left" vertical="center" wrapText="1"/>
    </xf>
    <xf numFmtId="0" fontId="56" fillId="2" borderId="0" xfId="1" quotePrefix="1" applyFont="1" applyFill="1" applyAlignment="1" applyProtection="1">
      <alignment horizontal="left" wrapText="1"/>
    </xf>
    <xf numFmtId="0" fontId="56" fillId="7" borderId="0" xfId="1" quotePrefix="1" applyFont="1" applyFill="1" applyAlignment="1" applyProtection="1">
      <alignment horizontal="left" vertical="center" wrapText="1"/>
    </xf>
    <xf numFmtId="0" fontId="62" fillId="3" borderId="0" xfId="1" quotePrefix="1" applyFont="1" applyFill="1" applyAlignment="1" applyProtection="1">
      <alignment horizontal="left" vertical="center"/>
    </xf>
    <xf numFmtId="0" fontId="62" fillId="3" borderId="0" xfId="1" quotePrefix="1" applyFont="1" applyFill="1" applyAlignment="1" applyProtection="1">
      <alignment horizontal="left" wrapText="1"/>
    </xf>
    <xf numFmtId="0" fontId="63" fillId="5" borderId="0" xfId="1" applyFont="1" applyFill="1" applyAlignment="1" applyProtection="1">
      <alignment horizontal="center" vertical="center"/>
      <protection locked="0"/>
    </xf>
    <xf numFmtId="0" fontId="47" fillId="0" borderId="8" xfId="0" applyFont="1" applyBorder="1" applyAlignment="1" applyProtection="1">
      <alignment horizontal="center" vertical="center" textRotation="90" wrapText="1"/>
      <protection locked="0"/>
    </xf>
    <xf numFmtId="0" fontId="47" fillId="0" borderId="9" xfId="0" applyFont="1" applyBorder="1" applyAlignment="1" applyProtection="1">
      <alignment horizontal="center" vertical="center" textRotation="90" wrapText="1"/>
      <protection locked="0"/>
    </xf>
    <xf numFmtId="0" fontId="47" fillId="0" borderId="0" xfId="0" applyFont="1" applyAlignment="1" applyProtection="1">
      <alignment horizontal="center" vertical="center" textRotation="90" wrapText="1"/>
      <protection locked="0"/>
    </xf>
    <xf numFmtId="0" fontId="47" fillId="0" borderId="20" xfId="0" applyFont="1" applyBorder="1" applyAlignment="1" applyProtection="1">
      <alignment horizontal="center" vertical="center" textRotation="90" wrapText="1"/>
      <protection locked="0"/>
    </xf>
    <xf numFmtId="0" fontId="47" fillId="0" borderId="12" xfId="0" applyFont="1" applyBorder="1" applyAlignment="1" applyProtection="1">
      <alignment horizontal="center" vertical="center" textRotation="90" wrapText="1"/>
      <protection locked="0"/>
    </xf>
    <xf numFmtId="0" fontId="47" fillId="0" borderId="13" xfId="0" applyFont="1" applyBorder="1" applyAlignment="1" applyProtection="1">
      <alignment horizontal="center" vertical="center" textRotation="90" wrapText="1"/>
      <protection locked="0"/>
    </xf>
    <xf numFmtId="0" fontId="2" fillId="2" borderId="8" xfId="0" applyFont="1" applyFill="1" applyBorder="1" applyAlignment="1" applyProtection="1">
      <alignment horizontal="center" vertical="center" textRotation="90"/>
      <protection locked="0"/>
    </xf>
    <xf numFmtId="0" fontId="2" fillId="2" borderId="9" xfId="0" applyFont="1" applyFill="1" applyBorder="1" applyAlignment="1" applyProtection="1">
      <alignment horizontal="center" vertical="center" textRotation="90"/>
      <protection locked="0"/>
    </xf>
    <xf numFmtId="0" fontId="2" fillId="2" borderId="0" xfId="0" applyFont="1" applyFill="1" applyAlignment="1" applyProtection="1">
      <alignment horizontal="center" vertical="center" textRotation="90"/>
      <protection locked="0"/>
    </xf>
    <xf numFmtId="0" fontId="2" fillId="2" borderId="20" xfId="0" applyFont="1" applyFill="1" applyBorder="1" applyAlignment="1" applyProtection="1">
      <alignment horizontal="center" vertical="center" textRotation="90"/>
      <protection locked="0"/>
    </xf>
    <xf numFmtId="0" fontId="2" fillId="2" borderId="12" xfId="0" applyFont="1" applyFill="1" applyBorder="1" applyAlignment="1" applyProtection="1">
      <alignment horizontal="center" vertical="center" textRotation="90"/>
      <protection locked="0"/>
    </xf>
    <xf numFmtId="0" fontId="2" fillId="2" borderId="13" xfId="0" applyFont="1" applyFill="1" applyBorder="1" applyAlignment="1" applyProtection="1">
      <alignment horizontal="center" vertical="center" textRotation="90"/>
      <protection locked="0"/>
    </xf>
    <xf numFmtId="0" fontId="47" fillId="0" borderId="19" xfId="0" applyFont="1" applyBorder="1" applyAlignment="1" applyProtection="1">
      <alignment horizontal="center" vertical="center" textRotation="90" wrapText="1"/>
      <protection locked="0"/>
    </xf>
    <xf numFmtId="0" fontId="47" fillId="0" borderId="11" xfId="0" applyFont="1" applyBorder="1" applyAlignment="1" applyProtection="1">
      <alignment horizontal="center" vertical="center" textRotation="90" wrapText="1"/>
      <protection locked="0"/>
    </xf>
    <xf numFmtId="0" fontId="47" fillId="0" borderId="10" xfId="0" applyFont="1" applyBorder="1" applyAlignment="1" applyProtection="1">
      <alignment horizontal="center" vertical="center" textRotation="90" wrapText="1"/>
      <protection locked="0"/>
    </xf>
    <xf numFmtId="0" fontId="47" fillId="0" borderId="14" xfId="0" applyFont="1" applyBorder="1" applyAlignment="1" applyProtection="1">
      <alignment horizontal="center" vertical="center" textRotation="90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7" fillId="0" borderId="16" xfId="0" applyFont="1" applyBorder="1" applyAlignment="1" applyProtection="1">
      <alignment horizontal="center" vertical="center" wrapText="1"/>
      <protection locked="0"/>
    </xf>
    <xf numFmtId="0" fontId="47" fillId="0" borderId="15" xfId="0" applyFont="1" applyBorder="1" applyAlignment="1" applyProtection="1">
      <alignment horizontal="center" vertical="center" wrapText="1"/>
      <protection locked="0"/>
    </xf>
    <xf numFmtId="0" fontId="47" fillId="0" borderId="17" xfId="0" applyFont="1" applyBorder="1" applyAlignment="1" applyProtection="1">
      <alignment horizontal="center" vertical="center" wrapText="1"/>
      <protection locked="0"/>
    </xf>
    <xf numFmtId="0" fontId="60" fillId="0" borderId="15" xfId="0" applyFont="1" applyBorder="1" applyAlignment="1">
      <alignment horizontal="center" wrapText="1"/>
    </xf>
    <xf numFmtId="0" fontId="47" fillId="0" borderId="16" xfId="0" applyFont="1" applyBorder="1" applyAlignment="1" applyProtection="1">
      <alignment horizontal="center" vertical="center"/>
      <protection locked="0"/>
    </xf>
    <xf numFmtId="0" fontId="47" fillId="0" borderId="15" xfId="0" applyFont="1" applyBorder="1" applyAlignment="1" applyProtection="1">
      <alignment horizontal="center" vertical="center"/>
      <protection locked="0"/>
    </xf>
    <xf numFmtId="0" fontId="47" fillId="0" borderId="17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60" fillId="0" borderId="0" xfId="0" applyFont="1" applyAlignment="1">
      <alignment horizontal="center" vertical="center" textRotation="90"/>
    </xf>
    <xf numFmtId="0" fontId="60" fillId="0" borderId="12" xfId="0" applyFont="1" applyBorder="1" applyAlignment="1">
      <alignment horizontal="center" vertical="center" textRotation="90"/>
    </xf>
    <xf numFmtId="0" fontId="47" fillId="0" borderId="11" xfId="0" applyFont="1" applyBorder="1" applyAlignment="1" applyProtection="1">
      <alignment horizontal="center" vertical="center"/>
      <protection locked="0"/>
    </xf>
    <xf numFmtId="0" fontId="47" fillId="0" borderId="12" xfId="0" applyFont="1" applyBorder="1" applyAlignment="1" applyProtection="1">
      <alignment horizontal="center" vertical="center"/>
      <protection locked="0"/>
    </xf>
    <xf numFmtId="0" fontId="47" fillId="0" borderId="13" xfId="0" applyFont="1" applyBorder="1" applyAlignment="1" applyProtection="1">
      <alignment horizontal="center" vertical="center"/>
      <protection locked="0"/>
    </xf>
    <xf numFmtId="0" fontId="47" fillId="0" borderId="7" xfId="0" applyFont="1" applyBorder="1" applyAlignment="1" applyProtection="1">
      <alignment horizontal="center" vertical="center" textRotation="90" wrapText="1"/>
      <protection locked="0"/>
    </xf>
    <xf numFmtId="0" fontId="8" fillId="0" borderId="7" xfId="0" applyFont="1" applyBorder="1" applyAlignment="1" applyProtection="1">
      <alignment horizontal="center" vertical="center" textRotation="90" wrapText="1"/>
      <protection locked="0"/>
    </xf>
    <xf numFmtId="0" fontId="8" fillId="0" borderId="9" xfId="0" applyFont="1" applyBorder="1" applyAlignment="1" applyProtection="1">
      <alignment horizontal="center" vertical="center" textRotation="90" wrapText="1"/>
      <protection locked="0"/>
    </xf>
    <xf numFmtId="0" fontId="8" fillId="0" borderId="19" xfId="0" applyFont="1" applyBorder="1" applyAlignment="1" applyProtection="1">
      <alignment horizontal="center" vertical="center" textRotation="90" wrapText="1"/>
      <protection locked="0"/>
    </xf>
    <xf numFmtId="0" fontId="8" fillId="0" borderId="20" xfId="0" applyFont="1" applyBorder="1" applyAlignment="1" applyProtection="1">
      <alignment horizontal="center" vertical="center" textRotation="90" wrapText="1"/>
      <protection locked="0"/>
    </xf>
    <xf numFmtId="0" fontId="20" fillId="0" borderId="7" xfId="0" applyFont="1" applyBorder="1" applyAlignment="1" applyProtection="1">
      <alignment horizontal="center" vertical="center" textRotation="90" wrapText="1"/>
      <protection locked="0"/>
    </xf>
    <xf numFmtId="0" fontId="20" fillId="0" borderId="8" xfId="0" applyFont="1" applyBorder="1" applyAlignment="1" applyProtection="1">
      <alignment horizontal="center" vertical="center" textRotation="90" wrapText="1"/>
      <protection locked="0"/>
    </xf>
    <xf numFmtId="0" fontId="20" fillId="0" borderId="11" xfId="0" applyFont="1" applyBorder="1" applyAlignment="1" applyProtection="1">
      <alignment horizontal="center" vertical="center" textRotation="90" wrapText="1"/>
      <protection locked="0"/>
    </xf>
    <xf numFmtId="0" fontId="20" fillId="0" borderId="12" xfId="0" applyFont="1" applyBorder="1" applyAlignment="1" applyProtection="1">
      <alignment horizontal="center" vertical="center" textRotation="90" wrapText="1"/>
      <protection locked="0"/>
    </xf>
    <xf numFmtId="0" fontId="20" fillId="0" borderId="9" xfId="0" applyFont="1" applyBorder="1" applyAlignment="1" applyProtection="1">
      <alignment horizontal="center" vertical="center" textRotation="90" wrapText="1"/>
      <protection locked="0"/>
    </xf>
    <xf numFmtId="0" fontId="20" fillId="0" borderId="13" xfId="0" applyFont="1" applyBorder="1" applyAlignment="1" applyProtection="1">
      <alignment horizontal="center" vertical="center" textRotation="90" wrapText="1"/>
      <protection locked="0"/>
    </xf>
    <xf numFmtId="0" fontId="2" fillId="2" borderId="18" xfId="0" applyFont="1" applyFill="1" applyBorder="1" applyAlignment="1" applyProtection="1">
      <alignment horizontal="center" vertical="center" textRotation="90"/>
      <protection locked="0"/>
    </xf>
    <xf numFmtId="0" fontId="18" fillId="0" borderId="8" xfId="0" applyFont="1" applyBorder="1" applyAlignment="1" applyProtection="1">
      <alignment horizontal="center" vertical="center" textRotation="90" wrapText="1"/>
      <protection locked="0"/>
    </xf>
    <xf numFmtId="0" fontId="18" fillId="0" borderId="12" xfId="0" applyFont="1" applyBorder="1" applyAlignment="1" applyProtection="1">
      <alignment horizontal="center" vertical="center" textRotation="90" wrapText="1"/>
      <protection locked="0"/>
    </xf>
    <xf numFmtId="0" fontId="2" fillId="0" borderId="7" xfId="0" applyFont="1" applyBorder="1" applyAlignment="1" applyProtection="1">
      <alignment horizontal="center" vertical="center" textRotation="90" wrapText="1"/>
      <protection locked="0"/>
    </xf>
    <xf numFmtId="0" fontId="2" fillId="0" borderId="9" xfId="0" applyFont="1" applyBorder="1" applyAlignment="1" applyProtection="1">
      <alignment horizontal="center" vertical="center" textRotation="90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13" xfId="0" applyFont="1" applyBorder="1" applyAlignment="1" applyProtection="1">
      <alignment horizontal="center" vertical="center" textRotation="90" wrapText="1"/>
      <protection locked="0"/>
    </xf>
    <xf numFmtId="0" fontId="15" fillId="0" borderId="7" xfId="0" applyFont="1" applyBorder="1" applyAlignment="1" applyProtection="1">
      <alignment horizontal="center" vertical="center" textRotation="90" wrapText="1"/>
      <protection locked="0"/>
    </xf>
    <xf numFmtId="0" fontId="15" fillId="0" borderId="9" xfId="0" applyFont="1" applyBorder="1" applyAlignment="1" applyProtection="1">
      <alignment horizontal="center" vertical="center" textRotation="90" wrapText="1"/>
      <protection locked="0"/>
    </xf>
    <xf numFmtId="0" fontId="15" fillId="0" borderId="11" xfId="0" applyFont="1" applyBorder="1" applyAlignment="1" applyProtection="1">
      <alignment horizontal="center" vertical="center" textRotation="90" wrapText="1"/>
      <protection locked="0"/>
    </xf>
    <xf numFmtId="0" fontId="15" fillId="0" borderId="13" xfId="0" applyFont="1" applyBorder="1" applyAlignment="1" applyProtection="1">
      <alignment horizontal="center" vertical="center" textRotation="90" wrapText="1"/>
      <protection locked="0"/>
    </xf>
    <xf numFmtId="0" fontId="2" fillId="0" borderId="8" xfId="0" applyFont="1" applyBorder="1" applyAlignment="1" applyProtection="1">
      <alignment horizontal="center" vertical="center" textRotation="90" wrapText="1"/>
      <protection locked="0"/>
    </xf>
    <xf numFmtId="0" fontId="2" fillId="0" borderId="12" xfId="0" applyFont="1" applyBorder="1" applyAlignment="1" applyProtection="1">
      <alignment horizontal="center" vertical="center" textRotation="90" wrapText="1"/>
      <protection locked="0"/>
    </xf>
    <xf numFmtId="0" fontId="19" fillId="0" borderId="7" xfId="0" applyFont="1" applyBorder="1" applyAlignment="1" applyProtection="1">
      <alignment horizontal="center" vertical="center" textRotation="90" wrapText="1"/>
      <protection locked="0"/>
    </xf>
    <xf numFmtId="0" fontId="19" fillId="0" borderId="9" xfId="0" applyFont="1" applyBorder="1" applyAlignment="1" applyProtection="1">
      <alignment horizontal="center" vertical="center" textRotation="90" wrapText="1"/>
      <protection locked="0"/>
    </xf>
    <xf numFmtId="0" fontId="19" fillId="0" borderId="11" xfId="0" applyFont="1" applyBorder="1" applyAlignment="1" applyProtection="1">
      <alignment horizontal="center" vertical="center" textRotation="90" wrapText="1"/>
      <protection locked="0"/>
    </xf>
    <xf numFmtId="0" fontId="19" fillId="0" borderId="13" xfId="0" applyFont="1" applyBorder="1" applyAlignment="1" applyProtection="1">
      <alignment horizontal="center" vertical="center" textRotation="90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textRotation="90" wrapText="1"/>
      <protection locked="0"/>
    </xf>
    <xf numFmtId="0" fontId="8" fillId="0" borderId="17" xfId="0" applyFont="1" applyBorder="1" applyAlignment="1" applyProtection="1">
      <alignment horizontal="center" vertical="center" textRotation="90" wrapText="1"/>
      <protection locked="0"/>
    </xf>
    <xf numFmtId="0" fontId="8" fillId="0" borderId="8" xfId="0" applyFont="1" applyBorder="1" applyAlignment="1" applyProtection="1">
      <alignment horizontal="center" vertical="center" textRotation="90" wrapText="1"/>
      <protection locked="0"/>
    </xf>
    <xf numFmtId="0" fontId="8" fillId="0" borderId="11" xfId="0" applyFont="1" applyBorder="1" applyAlignment="1" applyProtection="1">
      <alignment horizontal="center" vertical="center" textRotation="90" wrapText="1"/>
      <protection locked="0"/>
    </xf>
    <xf numFmtId="0" fontId="8" fillId="0" borderId="12" xfId="0" applyFont="1" applyBorder="1" applyAlignment="1" applyProtection="1">
      <alignment horizontal="center" vertical="center" textRotation="90" wrapText="1"/>
      <protection locked="0"/>
    </xf>
    <xf numFmtId="0" fontId="8" fillId="0" borderId="13" xfId="0" applyFont="1" applyBorder="1" applyAlignment="1" applyProtection="1">
      <alignment horizontal="center" vertical="center" textRotation="90" wrapText="1"/>
      <protection locked="0"/>
    </xf>
    <xf numFmtId="0" fontId="2" fillId="0" borderId="16" xfId="0" applyFont="1" applyBorder="1" applyAlignment="1" applyProtection="1">
      <alignment horizontal="center" vertical="center" textRotation="90" wrapText="1"/>
      <protection locked="0"/>
    </xf>
    <xf numFmtId="0" fontId="2" fillId="0" borderId="17" xfId="0" applyFont="1" applyBorder="1" applyAlignment="1" applyProtection="1">
      <alignment horizontal="center" vertical="center" textRotation="90" wrapText="1"/>
      <protection locked="0"/>
    </xf>
    <xf numFmtId="0" fontId="2" fillId="0" borderId="15" xfId="0" applyFont="1" applyBorder="1" applyAlignment="1" applyProtection="1">
      <alignment horizontal="center" vertical="center" textRotation="90" wrapText="1"/>
      <protection locked="0"/>
    </xf>
    <xf numFmtId="0" fontId="17" fillId="2" borderId="18" xfId="0" applyFont="1" applyFill="1" applyBorder="1" applyAlignment="1" applyProtection="1">
      <alignment horizontal="center" vertical="center" textRotation="90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textRotation="90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textRotation="90" wrapText="1"/>
      <protection locked="0"/>
    </xf>
    <xf numFmtId="0" fontId="16" fillId="0" borderId="9" xfId="0" applyFont="1" applyBorder="1" applyAlignment="1" applyProtection="1">
      <alignment horizontal="center" vertical="center" textRotation="90" wrapText="1"/>
      <protection locked="0"/>
    </xf>
    <xf numFmtId="0" fontId="16" fillId="0" borderId="12" xfId="0" applyFont="1" applyBorder="1" applyAlignment="1" applyProtection="1">
      <alignment horizontal="center" vertical="center" textRotation="90" wrapText="1"/>
      <protection locked="0"/>
    </xf>
    <xf numFmtId="0" fontId="16" fillId="0" borderId="13" xfId="0" applyFont="1" applyBorder="1" applyAlignment="1" applyProtection="1">
      <alignment horizontal="center" vertical="center" textRotation="90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textRotation="90" wrapText="1"/>
      <protection locked="0"/>
    </xf>
    <xf numFmtId="0" fontId="9" fillId="0" borderId="9" xfId="0" applyFont="1" applyBorder="1" applyAlignment="1" applyProtection="1">
      <alignment horizontal="center" vertical="center" textRotation="90" wrapText="1"/>
      <protection locked="0"/>
    </xf>
    <xf numFmtId="0" fontId="9" fillId="0" borderId="11" xfId="0" applyFont="1" applyBorder="1" applyAlignment="1" applyProtection="1">
      <alignment horizontal="center" vertical="center" textRotation="90" wrapText="1"/>
      <protection locked="0"/>
    </xf>
    <xf numFmtId="0" fontId="9" fillId="0" borderId="13" xfId="0" applyFont="1" applyBorder="1" applyAlignment="1" applyProtection="1">
      <alignment horizontal="center" vertical="center" textRotation="90" wrapText="1"/>
      <protection locked="0"/>
    </xf>
    <xf numFmtId="0" fontId="9" fillId="0" borderId="8" xfId="0" applyFont="1" applyBorder="1" applyAlignment="1" applyProtection="1">
      <alignment horizontal="center" vertical="center" textRotation="90" wrapText="1"/>
      <protection locked="0"/>
    </xf>
    <xf numFmtId="0" fontId="9" fillId="0" borderId="12" xfId="0" applyFont="1" applyBorder="1" applyAlignment="1" applyProtection="1">
      <alignment horizontal="center" vertical="center" textRotation="90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vertical="center" textRotation="90"/>
      <protection locked="0"/>
    </xf>
    <xf numFmtId="0" fontId="2" fillId="0" borderId="9" xfId="0" applyFont="1" applyBorder="1" applyAlignment="1" applyProtection="1">
      <alignment horizontal="center" vertical="center" textRotation="90"/>
      <protection locked="0"/>
    </xf>
    <xf numFmtId="0" fontId="2" fillId="0" borderId="11" xfId="0" applyFont="1" applyBorder="1" applyAlignment="1" applyProtection="1">
      <alignment horizontal="center" vertical="center" textRotation="90"/>
      <protection locked="0"/>
    </xf>
    <xf numFmtId="0" fontId="2" fillId="0" borderId="13" xfId="0" applyFont="1" applyBorder="1" applyAlignment="1" applyProtection="1">
      <alignment horizontal="center" vertical="center" textRotation="90"/>
      <protection locked="0"/>
    </xf>
    <xf numFmtId="0" fontId="8" fillId="0" borderId="6" xfId="0" applyFont="1" applyBorder="1" applyAlignment="1" applyProtection="1">
      <alignment horizontal="center" vertical="center" textRotation="90" wrapText="1"/>
      <protection locked="0"/>
    </xf>
    <xf numFmtId="0" fontId="8" fillId="0" borderId="14" xfId="0" applyFont="1" applyBorder="1" applyAlignment="1" applyProtection="1">
      <alignment horizontal="center" vertical="center" textRotation="90" wrapText="1"/>
      <protection locked="0"/>
    </xf>
    <xf numFmtId="0" fontId="3" fillId="0" borderId="7" xfId="0" applyFont="1" applyBorder="1" applyAlignment="1" applyProtection="1">
      <alignment horizontal="center" vertical="center" textRotation="90" wrapText="1"/>
      <protection locked="0"/>
    </xf>
    <xf numFmtId="0" fontId="3" fillId="0" borderId="9" xfId="0" applyFont="1" applyBorder="1" applyAlignment="1" applyProtection="1">
      <alignment horizontal="center" vertical="center" textRotation="90" wrapText="1"/>
      <protection locked="0"/>
    </xf>
    <xf numFmtId="0" fontId="3" fillId="0" borderId="11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textRotation="90" wrapText="1"/>
      <protection locked="0"/>
    </xf>
    <xf numFmtId="0" fontId="3" fillId="0" borderId="8" xfId="0" applyFont="1" applyBorder="1" applyAlignment="1" applyProtection="1">
      <alignment horizontal="center" vertical="center" textRotation="90" wrapText="1"/>
      <protection locked="0"/>
    </xf>
    <xf numFmtId="0" fontId="3" fillId="0" borderId="12" xfId="0" applyFont="1" applyBorder="1" applyAlignment="1" applyProtection="1">
      <alignment horizontal="center" vertical="center" textRotation="90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 vertical="top" wrapText="1"/>
      <protection locked="0"/>
    </xf>
    <xf numFmtId="0" fontId="15" fillId="0" borderId="8" xfId="0" applyFont="1" applyBorder="1" applyAlignment="1" applyProtection="1">
      <alignment horizontal="center" vertical="center" textRotation="90" wrapText="1"/>
      <protection locked="0"/>
    </xf>
    <xf numFmtId="0" fontId="15" fillId="0" borderId="12" xfId="0" applyFont="1" applyBorder="1" applyAlignment="1" applyProtection="1">
      <alignment horizontal="center" vertical="center" textRotation="90" wrapText="1"/>
      <protection locked="0"/>
    </xf>
    <xf numFmtId="0" fontId="8" fillId="0" borderId="7" xfId="0" applyFont="1" applyBorder="1" applyAlignment="1" applyProtection="1">
      <alignment vertical="center" textRotation="90" wrapText="1"/>
      <protection locked="0"/>
    </xf>
    <xf numFmtId="0" fontId="8" fillId="0" borderId="9" xfId="0" applyFont="1" applyBorder="1" applyAlignment="1" applyProtection="1">
      <alignment vertical="center" textRotation="90" wrapText="1"/>
      <protection locked="0"/>
    </xf>
    <xf numFmtId="0" fontId="8" fillId="0" borderId="11" xfId="0" applyFont="1" applyBorder="1" applyAlignment="1" applyProtection="1">
      <alignment vertical="center" textRotation="90" wrapText="1"/>
      <protection locked="0"/>
    </xf>
    <xf numFmtId="0" fontId="8" fillId="0" borderId="13" xfId="0" applyFont="1" applyBorder="1" applyAlignment="1" applyProtection="1">
      <alignment vertical="center" textRotation="90" wrapText="1"/>
      <protection locked="0"/>
    </xf>
    <xf numFmtId="0" fontId="8" fillId="0" borderId="12" xfId="0" applyFont="1" applyBorder="1" applyAlignment="1" applyProtection="1">
      <alignment vertical="center" textRotation="90" wrapText="1"/>
      <protection locked="0"/>
    </xf>
    <xf numFmtId="0" fontId="35" fillId="0" borderId="28" xfId="0" applyFont="1" applyBorder="1" applyAlignment="1" applyProtection="1">
      <alignment horizontal="center" vertical="center" textRotation="90"/>
      <protection locked="0"/>
    </xf>
    <xf numFmtId="0" fontId="35" fillId="0" borderId="29" xfId="0" applyFont="1" applyBorder="1" applyAlignment="1" applyProtection="1">
      <alignment horizontal="center" vertical="center" textRotation="90"/>
      <protection locked="0"/>
    </xf>
    <xf numFmtId="0" fontId="35" fillId="0" borderId="30" xfId="0" applyFont="1" applyBorder="1" applyAlignment="1" applyProtection="1">
      <alignment horizontal="center" vertical="center" textRotation="90"/>
      <protection locked="0"/>
    </xf>
    <xf numFmtId="0" fontId="35" fillId="0" borderId="31" xfId="0" applyFont="1" applyBorder="1" applyAlignment="1" applyProtection="1">
      <alignment horizontal="center" vertical="center" textRotation="90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3" fillId="0" borderId="29" xfId="0" applyFont="1" applyBorder="1" applyAlignment="1" applyProtection="1">
      <alignment horizontal="center" vertical="center" wrapText="1"/>
      <protection locked="0"/>
    </xf>
    <xf numFmtId="0" fontId="33" fillId="0" borderId="30" xfId="0" applyFont="1" applyBorder="1" applyAlignment="1" applyProtection="1">
      <alignment horizontal="center" vertical="center" wrapText="1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0" fontId="64" fillId="0" borderId="28" xfId="0" applyFont="1" applyBorder="1" applyAlignment="1" applyProtection="1">
      <alignment horizontal="center" vertical="center" wrapText="1"/>
      <protection locked="0"/>
    </xf>
    <xf numFmtId="0" fontId="64" fillId="0" borderId="29" xfId="0" applyFont="1" applyBorder="1" applyAlignment="1" applyProtection="1">
      <alignment horizontal="center" vertical="center" wrapText="1"/>
      <protection locked="0"/>
    </xf>
    <xf numFmtId="0" fontId="64" fillId="0" borderId="30" xfId="0" applyFont="1" applyBorder="1" applyAlignment="1" applyProtection="1">
      <alignment horizontal="center" vertical="center" wrapText="1"/>
      <protection locked="0"/>
    </xf>
    <xf numFmtId="0" fontId="64" fillId="0" borderId="31" xfId="0" applyFont="1" applyBorder="1" applyAlignment="1" applyProtection="1">
      <alignment horizontal="center" vertical="center" wrapText="1"/>
      <protection locked="0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0" fontId="33" fillId="0" borderId="33" xfId="0" applyFont="1" applyBorder="1" applyAlignment="1" applyProtection="1">
      <alignment horizontal="center" vertical="center" wrapText="1"/>
      <protection locked="0"/>
    </xf>
    <xf numFmtId="0" fontId="38" fillId="0" borderId="28" xfId="0" applyFont="1" applyBorder="1" applyAlignment="1" applyProtection="1">
      <alignment horizontal="center" vertical="center" wrapText="1"/>
      <protection locked="0"/>
    </xf>
    <xf numFmtId="0" fontId="38" fillId="0" borderId="29" xfId="0" applyFont="1" applyBorder="1" applyAlignment="1" applyProtection="1">
      <alignment horizontal="center"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38" fillId="0" borderId="31" xfId="0" applyFont="1" applyBorder="1" applyAlignment="1" applyProtection="1">
      <alignment horizontal="center" vertical="center" wrapText="1"/>
      <protection locked="0"/>
    </xf>
    <xf numFmtId="0" fontId="67" fillId="2" borderId="28" xfId="0" applyFont="1" applyFill="1" applyBorder="1" applyAlignment="1" applyProtection="1">
      <alignment horizontal="center" vertical="center" wrapText="1"/>
      <protection locked="0"/>
    </xf>
    <xf numFmtId="0" fontId="67" fillId="2" borderId="29" xfId="0" applyFont="1" applyFill="1" applyBorder="1" applyAlignment="1" applyProtection="1">
      <alignment horizontal="center" vertical="center" wrapText="1"/>
      <protection locked="0"/>
    </xf>
    <xf numFmtId="0" fontId="67" fillId="2" borderId="30" xfId="0" applyFont="1" applyFill="1" applyBorder="1" applyAlignment="1" applyProtection="1">
      <alignment horizontal="center" vertical="center" wrapText="1"/>
      <protection locked="0"/>
    </xf>
    <xf numFmtId="0" fontId="67" fillId="2" borderId="31" xfId="0" applyFont="1" applyFill="1" applyBorder="1" applyAlignment="1" applyProtection="1">
      <alignment horizontal="center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0" fontId="38" fillId="0" borderId="27" xfId="0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0" fontId="38" fillId="0" borderId="33" xfId="0" applyFont="1" applyBorder="1" applyAlignment="1" applyProtection="1">
      <alignment horizontal="center" vertical="center" wrapText="1"/>
      <protection locked="0"/>
    </xf>
    <xf numFmtId="0" fontId="45" fillId="0" borderId="30" xfId="0" applyFont="1" applyBorder="1" applyAlignment="1" applyProtection="1">
      <alignment horizontal="center" vertical="center" textRotation="90" wrapText="1"/>
      <protection locked="0"/>
    </xf>
    <xf numFmtId="0" fontId="45" fillId="0" borderId="31" xfId="0" applyFont="1" applyBorder="1" applyAlignment="1" applyProtection="1">
      <alignment horizontal="center" vertical="center" textRotation="90" wrapText="1"/>
      <protection locked="0"/>
    </xf>
    <xf numFmtId="0" fontId="45" fillId="0" borderId="33" xfId="0" applyFont="1" applyBorder="1" applyAlignment="1" applyProtection="1">
      <alignment horizontal="center" vertical="center" textRotation="90" wrapText="1"/>
      <protection locked="0"/>
    </xf>
    <xf numFmtId="0" fontId="38" fillId="0" borderId="32" xfId="0" applyFont="1" applyBorder="1" applyAlignment="1" applyProtection="1">
      <alignment horizontal="center" vertical="center" wrapText="1"/>
      <protection locked="0"/>
    </xf>
    <xf numFmtId="0" fontId="38" fillId="0" borderId="34" xfId="0" applyFont="1" applyBorder="1" applyAlignment="1" applyProtection="1">
      <alignment horizontal="center" vertical="center" wrapText="1"/>
      <protection locked="0"/>
    </xf>
    <xf numFmtId="0" fontId="38" fillId="0" borderId="36" xfId="0" applyFont="1" applyBorder="1" applyAlignment="1" applyProtection="1">
      <alignment horizontal="center" vertical="center" wrapText="1"/>
      <protection locked="0"/>
    </xf>
    <xf numFmtId="0" fontId="45" fillId="0" borderId="32" xfId="0" applyFont="1" applyBorder="1" applyAlignment="1" applyProtection="1">
      <alignment horizontal="center" vertical="center" textRotation="90" wrapText="1"/>
      <protection locked="0"/>
    </xf>
    <xf numFmtId="0" fontId="45" fillId="0" borderId="36" xfId="0" applyFont="1" applyBorder="1" applyAlignment="1" applyProtection="1">
      <alignment horizontal="center" vertical="center" textRotation="90" wrapText="1"/>
      <protection locked="0"/>
    </xf>
    <xf numFmtId="0" fontId="38" fillId="0" borderId="32" xfId="0" applyFont="1" applyBorder="1" applyAlignment="1" applyProtection="1">
      <alignment horizontal="center" vertical="center" textRotation="90" wrapText="1"/>
      <protection locked="0"/>
    </xf>
    <xf numFmtId="0" fontId="38" fillId="0" borderId="36" xfId="0" applyFont="1" applyBorder="1" applyAlignment="1" applyProtection="1">
      <alignment horizontal="center" vertical="center" textRotation="90" wrapText="1"/>
      <protection locked="0"/>
    </xf>
    <xf numFmtId="0" fontId="38" fillId="0" borderId="30" xfId="0" applyFont="1" applyBorder="1" applyAlignment="1" applyProtection="1">
      <alignment horizontal="center" vertical="center" textRotation="90" wrapText="1"/>
      <protection locked="0"/>
    </xf>
    <xf numFmtId="0" fontId="38" fillId="0" borderId="31" xfId="0" applyFont="1" applyBorder="1" applyAlignment="1" applyProtection="1">
      <alignment horizontal="center" vertical="center" textRotation="90" wrapText="1"/>
      <protection locked="0"/>
    </xf>
    <xf numFmtId="0" fontId="38" fillId="0" borderId="28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43" fillId="2" borderId="28" xfId="0" applyFont="1" applyFill="1" applyBorder="1" applyAlignment="1" applyProtection="1">
      <alignment horizontal="center" vertical="center" textRotation="90"/>
      <protection locked="0"/>
    </xf>
    <xf numFmtId="0" fontId="43" fillId="2" borderId="29" xfId="0" applyFont="1" applyFill="1" applyBorder="1" applyAlignment="1" applyProtection="1">
      <alignment horizontal="center" vertical="center" textRotation="90"/>
      <protection locked="0"/>
    </xf>
    <xf numFmtId="0" fontId="43" fillId="2" borderId="30" xfId="0" applyFont="1" applyFill="1" applyBorder="1" applyAlignment="1" applyProtection="1">
      <alignment horizontal="center" vertical="center" textRotation="90"/>
      <protection locked="0"/>
    </xf>
    <xf numFmtId="0" fontId="43" fillId="2" borderId="31" xfId="0" applyFont="1" applyFill="1" applyBorder="1" applyAlignment="1" applyProtection="1">
      <alignment horizontal="center" vertical="center" textRotation="90"/>
      <protection locked="0"/>
    </xf>
    <xf numFmtId="0" fontId="38" fillId="0" borderId="34" xfId="0" applyFont="1" applyBorder="1" applyAlignment="1" applyProtection="1">
      <alignment horizontal="center" vertical="center" textRotation="90" wrapText="1"/>
      <protection locked="0"/>
    </xf>
    <xf numFmtId="0" fontId="2" fillId="0" borderId="18" xfId="0" applyFont="1" applyBorder="1" applyAlignment="1" applyProtection="1">
      <alignment horizontal="center" vertical="center" textRotation="90" wrapText="1"/>
      <protection locked="0"/>
    </xf>
    <xf numFmtId="0" fontId="2" fillId="0" borderId="14" xfId="0" applyFont="1" applyBorder="1" applyAlignment="1" applyProtection="1">
      <alignment horizontal="center" vertical="center" textRotation="90" wrapText="1"/>
      <protection locked="0"/>
    </xf>
    <xf numFmtId="0" fontId="47" fillId="0" borderId="18" xfId="0" applyFont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2" fillId="2" borderId="9" xfId="0" applyFont="1" applyFill="1" applyBorder="1" applyAlignment="1" applyProtection="1">
      <alignment horizontal="center" vertical="center" textRotation="90" wrapText="1"/>
      <protection locked="0"/>
    </xf>
    <xf numFmtId="0" fontId="2" fillId="2" borderId="11" xfId="0" applyFont="1" applyFill="1" applyBorder="1" applyAlignment="1" applyProtection="1">
      <alignment horizontal="center" vertical="center" textRotation="90" wrapText="1"/>
      <protection locked="0"/>
    </xf>
    <xf numFmtId="0" fontId="2" fillId="2" borderId="13" xfId="0" applyFont="1" applyFill="1" applyBorder="1" applyAlignment="1" applyProtection="1">
      <alignment horizontal="center" vertical="center" textRotation="90" wrapText="1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 vertical="top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СЛОВАРЯ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'РР-1'!$D$36:$F$37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'РР-1'!$D$39:$F$39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C-4DDF-B59C-23E6D2D18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0720"/>
        <c:axId val="-1011069968"/>
        <c:axId val="0"/>
      </c:bar3DChart>
      <c:catAx>
        <c:axId val="-101106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9968"/>
        <c:crosses val="autoZero"/>
        <c:auto val="1"/>
        <c:lblAlgn val="ctr"/>
        <c:lblOffset val="100"/>
        <c:noMultiLvlLbl val="0"/>
      </c:catAx>
      <c:valAx>
        <c:axId val="-101106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0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ПОДГОТОВКА К ОБУЧЕНИЮ ГРАМОТЕ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'РР-5'!$C$41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'РР-5'!$E$39:$G$39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'РР-5'!$E$41:$G$41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5-4EA9-B6F9-F7FECFC73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2896"/>
        <c:axId val="-1011068880"/>
        <c:axId val="0"/>
      </c:bar3DChart>
      <c:catAx>
        <c:axId val="-10110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8880"/>
        <c:crosses val="autoZero"/>
        <c:auto val="1"/>
        <c:lblAlgn val="ctr"/>
        <c:lblOffset val="100"/>
        <c:noMultiLvlLbl val="0"/>
      </c:catAx>
      <c:valAx>
        <c:axId val="-101106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ИНТЕРЕС К ХУДОЖЕСТВЕННОЙ ЛИТЕРАТУРЕ 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'РР-6'!$B$36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'РР-6'!$D$34:$F$34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'РР-6'!$D$36:$F$36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0-4C54-933B-847CAC4B0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52560"/>
        <c:axId val="-1011084656"/>
        <c:axId val="0"/>
      </c:bar3DChart>
      <c:catAx>
        <c:axId val="-101105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84656"/>
        <c:crosses val="autoZero"/>
        <c:auto val="1"/>
        <c:lblAlgn val="ctr"/>
        <c:lblOffset val="100"/>
        <c:noMultiLvlLbl val="0"/>
      </c:catAx>
      <c:valAx>
        <c:axId val="-101108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ИНТЕРЕС К ХУДОЖЕСТВЕННОЙ ЛИТЕРАТУРЕ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'РР-6'!$B$41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'РР-6'!$D$39:$F$39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'РР-6'!$D$41:$F$41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8-49EB-B18E-A9A15133B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58544"/>
        <c:axId val="-1011078672"/>
        <c:axId val="0"/>
      </c:bar3DChart>
      <c:catAx>
        <c:axId val="-101105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8672"/>
        <c:crosses val="autoZero"/>
        <c:auto val="1"/>
        <c:lblAlgn val="ctr"/>
        <c:lblOffset val="100"/>
        <c:noMultiLvlLbl val="0"/>
      </c:catAx>
      <c:valAx>
        <c:axId val="-101107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8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'ИТОГ РР'!$A$7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РР'!$B$6:$H$6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'ИТОГ РР'!$B$7:$H$7</c:f>
              <c:numCache>
                <c:formatCode>0.00</c:formatCode>
                <c:ptCount val="7"/>
                <c:pt idx="0">
                  <c:v>1.0138888888888891</c:v>
                </c:pt>
                <c:pt idx="1">
                  <c:v>0.85185185185185186</c:v>
                </c:pt>
                <c:pt idx="2">
                  <c:v>1.037037037037037</c:v>
                </c:pt>
                <c:pt idx="3">
                  <c:v>0.89743589743589725</c:v>
                </c:pt>
                <c:pt idx="4">
                  <c:v>0.66666666666666674</c:v>
                </c:pt>
                <c:pt idx="5">
                  <c:v>0.82051282051282048</c:v>
                </c:pt>
                <c:pt idx="6">
                  <c:v>0.88123219373219364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4-4A9B-9884-6990AC1DAE7B}"/>
            </c:ext>
          </c:extLst>
        </c:ser>
        <c:ser>
          <c:idx val="1"/>
          <c:order val="1"/>
          <c:tx>
            <c:strRef>
              <c:f>'ИТОГ РР'!$A$8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РР'!$B$6:$H$6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'ИТОГ РР'!$B$8:$H$8</c:f>
              <c:numCache>
                <c:formatCode>0.00</c:formatCode>
                <c:ptCount val="7"/>
                <c:pt idx="0">
                  <c:v>1.375</c:v>
                </c:pt>
                <c:pt idx="1">
                  <c:v>1.1481481481481479</c:v>
                </c:pt>
                <c:pt idx="2">
                  <c:v>1.3703703703703702</c:v>
                </c:pt>
                <c:pt idx="3">
                  <c:v>1.153846153846154</c:v>
                </c:pt>
                <c:pt idx="4">
                  <c:v>1</c:v>
                </c:pt>
                <c:pt idx="5">
                  <c:v>1.1794871794871793</c:v>
                </c:pt>
                <c:pt idx="6">
                  <c:v>1.2044753086419753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4-4A9B-9884-6990AC1DA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11058000"/>
        <c:axId val="-1011080304"/>
      </c:barChart>
      <c:catAx>
        <c:axId val="-101105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80304"/>
        <c:crosses val="autoZero"/>
        <c:auto val="1"/>
        <c:lblAlgn val="ctr"/>
        <c:lblOffset val="100"/>
        <c:noMultiLvlLbl val="0"/>
      </c:catAx>
      <c:valAx>
        <c:axId val="-101108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СЕНСОРНЫЕ ЭТАЛОНЫ И ПОЗНАВАТЕЛЬНЫЕ ДЕЙСТВИЯ. ОКРУЖАЮЩИЙ МИР. ПРИРОДА.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'ПР-1'!$D$39:$F$39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1-4AF2-8BF2-1D3C33B6B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85200"/>
        <c:axId val="-1011073232"/>
        <c:axId val="0"/>
      </c:bar3DChart>
      <c:catAx>
        <c:axId val="-101108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3232"/>
        <c:crosses val="autoZero"/>
        <c:auto val="1"/>
        <c:lblAlgn val="ctr"/>
        <c:lblOffset val="100"/>
        <c:noMultiLvlLbl val="0"/>
      </c:catAx>
      <c:valAx>
        <c:axId val="-101107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8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СЕНСОРНЫЕ ЭТАЛОНЫ И ПОЗНАВАТЕЛЬНЫЕ ДЕЙСТВИЯ. ОКРУЖАЮЩИЙ МИР. ПРИРОДА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'ПР-1'!$D$45:$F$45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B-4854-A884-013F116B6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9760"/>
        <c:axId val="-1011067792"/>
        <c:axId val="0"/>
      </c:bar3DChart>
      <c:catAx>
        <c:axId val="-101107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7792"/>
        <c:crosses val="autoZero"/>
        <c:auto val="1"/>
        <c:lblAlgn val="ctr"/>
        <c:lblOffset val="100"/>
        <c:noMultiLvlLbl val="0"/>
      </c:catAx>
      <c:valAx>
        <c:axId val="-101106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C-4AFA-B520-003B5B306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8128"/>
        <c:axId val="-1011063984"/>
        <c:axId val="0"/>
      </c:bar3DChart>
      <c:catAx>
        <c:axId val="-1011078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63984"/>
        <c:crosses val="autoZero"/>
        <c:auto val="1"/>
        <c:lblAlgn val="ctr"/>
        <c:lblOffset val="100"/>
        <c:noMultiLvlLbl val="0"/>
      </c:catAx>
      <c:valAx>
        <c:axId val="-101106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7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'ПР-2'!$D$42:$F$42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4-4DEF-B665-94A3B261D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7248"/>
        <c:axId val="-1011075952"/>
        <c:axId val="0"/>
      </c:bar3DChart>
      <c:catAx>
        <c:axId val="-101106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75952"/>
        <c:crosses val="autoZero"/>
        <c:auto val="1"/>
        <c:lblAlgn val="ctr"/>
        <c:lblOffset val="100"/>
        <c:noMultiLvlLbl val="0"/>
      </c:catAx>
      <c:valAx>
        <c:axId val="-101107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67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ПР'!$A$6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ПР'!$B$5:$D$5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3</c:v>
                </c:pt>
              </c:strCache>
            </c:strRef>
          </c:cat>
          <c:val>
            <c:numRef>
              <c:f>'ИТОГ ПР'!$B$6:$D$6</c:f>
              <c:numCache>
                <c:formatCode>0.00</c:formatCode>
                <c:ptCount val="3"/>
                <c:pt idx="0">
                  <c:v>0</c:v>
                </c:pt>
                <c:pt idx="1">
                  <c:v>0.92592592592592582</c:v>
                </c:pt>
                <c:pt idx="2">
                  <c:v>0.46296296296296291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8-4507-9A36-E9F48041FB44}"/>
            </c:ext>
          </c:extLst>
        </c:ser>
        <c:ser>
          <c:idx val="1"/>
          <c:order val="1"/>
          <c:tx>
            <c:strRef>
              <c:f>'ИТОГ ПР'!$A$7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ПР'!$B$5:$D$5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3</c:v>
                </c:pt>
              </c:strCache>
            </c:strRef>
          </c:cat>
          <c:val>
            <c:numRef>
              <c:f>'ИТОГ ПР'!$B$7:$D$7</c:f>
              <c:numCache>
                <c:formatCode>0.00</c:formatCode>
                <c:ptCount val="3"/>
                <c:pt idx="0">
                  <c:v>0</c:v>
                </c:pt>
                <c:pt idx="1">
                  <c:v>1.333333333333333</c:v>
                </c:pt>
                <c:pt idx="2">
                  <c:v>0.66666666666666652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8-4507-9A36-E9F48041F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55280"/>
        <c:axId val="-1011074864"/>
        <c:axId val="0"/>
      </c:bar3DChart>
      <c:catAx>
        <c:axId val="-101105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4864"/>
        <c:crosses val="autoZero"/>
        <c:auto val="1"/>
        <c:lblAlgn val="ctr"/>
        <c:lblOffset val="100"/>
        <c:noMultiLvlLbl val="0"/>
      </c:catAx>
      <c:valAx>
        <c:axId val="-101107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050"/>
              <a:t>СОЦИАЛЬНЫЕ ОТНОШЕНИЯ. ФОРМИРОВАНИЕ ОСНОВ ГРАЖДАНСТВЕННОСТИ И ПАТРИОТИЗМА.</a:t>
            </a:r>
          </a:p>
          <a:p>
            <a:pPr>
              <a:defRPr sz="1050"/>
            </a:pPr>
            <a:r>
              <a:rPr lang="ru-RU" sz="105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8-4960-B8C2-9984AC34C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1264"/>
        <c:axId val="-1011064528"/>
        <c:axId val="0"/>
      </c:bar3DChart>
      <c:catAx>
        <c:axId val="-101106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4528"/>
        <c:crosses val="autoZero"/>
        <c:auto val="1"/>
        <c:lblAlgn val="ctr"/>
        <c:lblOffset val="100"/>
        <c:noMultiLvlLbl val="0"/>
      </c:catAx>
      <c:valAx>
        <c:axId val="-101106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СЛОВАРЯ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'РР-1'!$D$45:$F$45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D-4B43-9AAE-1AB3942DC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84112"/>
        <c:axId val="-1011057456"/>
        <c:axId val="0"/>
      </c:bar3DChart>
      <c:catAx>
        <c:axId val="-101108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7456"/>
        <c:crosses val="autoZero"/>
        <c:auto val="1"/>
        <c:lblAlgn val="ctr"/>
        <c:lblOffset val="100"/>
        <c:noMultiLvlLbl val="0"/>
      </c:catAx>
      <c:valAx>
        <c:axId val="-101105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8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050"/>
              <a:t>СОЦИАЛЬНЫЕ ОТНОШЕНИЯ. ФОРМИРОВАНИЕ ОСНОВ ГРАЖДАНСТВЕННОСТИ И ПАТРИОТИЗМА.</a:t>
            </a:r>
          </a:p>
          <a:p>
            <a:pPr>
              <a:defRPr sz="1050"/>
            </a:pPr>
            <a:r>
              <a:rPr lang="ru-RU" sz="105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'СК-1'!$D$41:$F$41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3-48F5-8AF6-7CC20DC6E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3440"/>
        <c:axId val="-1011074320"/>
        <c:axId val="0"/>
      </c:bar3DChart>
      <c:catAx>
        <c:axId val="-101106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4320"/>
        <c:crosses val="autoZero"/>
        <c:auto val="1"/>
        <c:lblAlgn val="ctr"/>
        <c:lblOffset val="100"/>
        <c:noMultiLvlLbl val="0"/>
      </c:catAx>
      <c:valAx>
        <c:axId val="-101107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ТРУДОВОЕ ВОСПИТАНИЕ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E-462E-82C4-2B85ECA8E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3776"/>
        <c:axId val="-1011060176"/>
        <c:axId val="0"/>
      </c:bar3DChart>
      <c:catAx>
        <c:axId val="-101107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0176"/>
        <c:crosses val="autoZero"/>
        <c:auto val="1"/>
        <c:lblAlgn val="ctr"/>
        <c:lblOffset val="100"/>
        <c:noMultiLvlLbl val="0"/>
      </c:catAx>
      <c:valAx>
        <c:axId val="-101106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ТРУДОВОЕ ВОСПИТАНИЕ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'СК-2'!$D$41:$F$41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2-48D9-BE17-9208B0A92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1056"/>
        <c:axId val="-1011070512"/>
        <c:axId val="0"/>
      </c:bar3DChart>
      <c:catAx>
        <c:axId val="-101107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0512"/>
        <c:crosses val="autoZero"/>
        <c:auto val="1"/>
        <c:lblAlgn val="ctr"/>
        <c:lblOffset val="100"/>
        <c:noMultiLvlLbl val="0"/>
      </c:catAx>
      <c:valAx>
        <c:axId val="-101107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ФОРМИРОВАНИЕ БЕЗОПАСНОГО ПОВЕДЕНИЯ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EDA-9AB3-A3E4CE4E5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56912"/>
        <c:axId val="-1011056368"/>
        <c:axId val="0"/>
      </c:bar3DChart>
      <c:catAx>
        <c:axId val="-101105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6368"/>
        <c:crosses val="autoZero"/>
        <c:auto val="1"/>
        <c:lblAlgn val="ctr"/>
        <c:lblOffset val="100"/>
        <c:noMultiLvlLbl val="0"/>
      </c:catAx>
      <c:valAx>
        <c:axId val="-101105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ФОРМИРОВАНИЕ БЕЗОПАСНОГО ПОВЕДЕНИЯ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'СК-3'!$D$41:$F$41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9-4DC1-A140-A2CABD68C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50928"/>
        <c:axId val="-1011042224"/>
        <c:axId val="0"/>
      </c:bar3DChart>
      <c:catAx>
        <c:axId val="-101105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2224"/>
        <c:crosses val="autoZero"/>
        <c:auto val="1"/>
        <c:lblAlgn val="ctr"/>
        <c:lblOffset val="100"/>
        <c:noMultiLvlLbl val="0"/>
      </c:catAx>
      <c:valAx>
        <c:axId val="-101104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СК'!$B$5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СК'!$C$4:$F$4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'ИТОГ СК'!$C$5:$F$5</c:f>
              <c:numCache>
                <c:formatCode>0.00</c:formatCode>
                <c:ptCount val="4"/>
                <c:pt idx="0">
                  <c:v>0.7777777777777779</c:v>
                </c:pt>
                <c:pt idx="1">
                  <c:v>0.86666666666666659</c:v>
                </c:pt>
                <c:pt idx="2">
                  <c:v>0.83333333333333337</c:v>
                </c:pt>
                <c:pt idx="3">
                  <c:v>0.82592592592592595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F-42E9-B33C-03649BB2DD43}"/>
            </c:ext>
          </c:extLst>
        </c:ser>
        <c:ser>
          <c:idx val="1"/>
          <c:order val="1"/>
          <c:tx>
            <c:strRef>
              <c:f>'ИТОГ СК'!$B$6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СК'!$C$4:$F$4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'ИТОГ СК'!$C$6:$F$6</c:f>
              <c:numCache>
                <c:formatCode>0.00</c:formatCode>
                <c:ptCount val="4"/>
                <c:pt idx="0">
                  <c:v>1</c:v>
                </c:pt>
                <c:pt idx="1">
                  <c:v>1.1999999999999997</c:v>
                </c:pt>
                <c:pt idx="2">
                  <c:v>1.0833333333333333</c:v>
                </c:pt>
                <c:pt idx="3">
                  <c:v>1.0944444444444443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F-42E9-B33C-03649BB2D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40048"/>
        <c:axId val="-1011028624"/>
        <c:axId val="0"/>
      </c:bar3DChart>
      <c:catAx>
        <c:axId val="-101104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8624"/>
        <c:crosses val="autoZero"/>
        <c:auto val="1"/>
        <c:lblAlgn val="ctr"/>
        <c:lblOffset val="100"/>
        <c:noMultiLvlLbl val="0"/>
      </c:catAx>
      <c:valAx>
        <c:axId val="-101102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ПРИОБЩЕНИЕ К ИСКУССТВУ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'ХЭ-1'!$D$32:$F$32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'ХЭ-1'!$D$34:$F$34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8-4269-94B0-28DF5D9CE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43856"/>
        <c:axId val="-1011043312"/>
        <c:axId val="0"/>
      </c:bar3DChart>
      <c:catAx>
        <c:axId val="-101104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3312"/>
        <c:crosses val="autoZero"/>
        <c:auto val="1"/>
        <c:lblAlgn val="ctr"/>
        <c:lblOffset val="100"/>
        <c:noMultiLvlLbl val="0"/>
      </c:catAx>
      <c:valAx>
        <c:axId val="-101104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ПРИОБЩЕНИЕ К ИСКУССТВУ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'ХЭ-1'!$D$36:$F$36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'ХЭ-1'!$D$38:$F$38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4-462C-A437-98AC6E11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9504"/>
        <c:axId val="-1011032432"/>
        <c:axId val="0"/>
      </c:bar3DChart>
      <c:catAx>
        <c:axId val="-101103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2432"/>
        <c:crosses val="autoZero"/>
        <c:auto val="1"/>
        <c:lblAlgn val="ctr"/>
        <c:lblOffset val="100"/>
        <c:noMultiLvlLbl val="0"/>
      </c:catAx>
      <c:valAx>
        <c:axId val="-101103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КОНСТРУКТИВНАЯ ДЕЯТЕЛЬНОСТЬ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'ХЭ-2'!$D$35:$F$35</c:f>
              <c:numCache>
                <c:formatCode>0.00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2-440B-AFDA-A8749E08F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0256"/>
        <c:axId val="-1011047120"/>
        <c:axId val="0"/>
      </c:bar3DChart>
      <c:catAx>
        <c:axId val="-101103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7120"/>
        <c:crosses val="autoZero"/>
        <c:auto val="1"/>
        <c:lblAlgn val="ctr"/>
        <c:lblOffset val="100"/>
        <c:noMultiLvlLbl val="0"/>
      </c:catAx>
      <c:valAx>
        <c:axId val="-101104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КОНСТРУКТИВНАЯ ДЕЯТЕЛЬНОСТЬ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'ХЭ-2'!$D$40:$F$40</c:f>
              <c:numCache>
                <c:formatCode>0.00</c:formatCode>
                <c:ptCount val="3"/>
                <c:pt idx="0">
                  <c:v>33.333333333333336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14-4D3B-AD56-A6C428A78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8960"/>
        <c:axId val="-1011026992"/>
        <c:axId val="0"/>
      </c:bar3DChart>
      <c:catAx>
        <c:axId val="-101103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6992"/>
        <c:crosses val="autoZero"/>
        <c:auto val="1"/>
        <c:lblAlgn val="ctr"/>
        <c:lblOffset val="100"/>
        <c:noMultiLvlLbl val="0"/>
      </c:catAx>
      <c:valAx>
        <c:axId val="-101102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ЗВУКОВАЯ КУЛЬТУРА РЕЧИ. </a:t>
            </a:r>
            <a:endParaRPr lang="en-US" sz="1100"/>
          </a:p>
          <a:p>
            <a:pPr>
              <a:defRPr sz="1100"/>
            </a:pPr>
            <a:r>
              <a:rPr lang="en-US" sz="1100"/>
              <a:t>(</a:t>
            </a:r>
            <a:r>
              <a:rPr lang="ru-RU" sz="1100"/>
              <a:t>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'РР-2'!$E$35:$G$35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2-4AE0-A535-212392334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7584"/>
        <c:axId val="-1011072144"/>
        <c:axId val="0"/>
      </c:bar3DChart>
      <c:catAx>
        <c:axId val="-101107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2144"/>
        <c:crosses val="autoZero"/>
        <c:auto val="1"/>
        <c:lblAlgn val="ctr"/>
        <c:lblOffset val="100"/>
        <c:noMultiLvlLbl val="0"/>
      </c:catAx>
      <c:valAx>
        <c:axId val="-101107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ИЗОБРАЗИТЕЛЬНАЯ ДЕЯТЕЛЬНОСТЬ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'ХЭ-3.1'!$C$35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'ХЭ-3.1'!$E$33:$G$33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'ХЭ-3.1'!$E$35:$G$35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2-46EF-B0C3-06ECB4047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1344"/>
        <c:axId val="-1011020464"/>
        <c:axId val="0"/>
      </c:bar3DChart>
      <c:catAx>
        <c:axId val="-101103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0464"/>
        <c:crosses val="autoZero"/>
        <c:auto val="1"/>
        <c:lblAlgn val="ctr"/>
        <c:lblOffset val="100"/>
        <c:noMultiLvlLbl val="0"/>
      </c:catAx>
      <c:valAx>
        <c:axId val="-101102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ИЗОБРАЗИТЕЛЬНАЯ ДЕЯТЕЛЬНОСТЬ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726839035761116E-2"/>
          <c:y val="0.10700815027761827"/>
          <c:w val="0.94710033670198235"/>
          <c:h val="0.7804521527935671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'ХЭ-3.1'!$C$40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'ХЭ-3.1'!$E$38:$G$38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'ХЭ-3.1'!$E$40:$G$40</c:f>
              <c:numCache>
                <c:formatCode>0.00</c:formatCode>
                <c:ptCount val="3"/>
                <c:pt idx="0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0A-4876-BEFD-E1EBE5EF3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25360"/>
        <c:axId val="-1011029712"/>
        <c:axId val="0"/>
      </c:bar3DChart>
      <c:catAx>
        <c:axId val="-101102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9712"/>
        <c:crosses val="autoZero"/>
        <c:auto val="1"/>
        <c:lblAlgn val="ctr"/>
        <c:lblOffset val="100"/>
        <c:noMultiLvlLbl val="0"/>
      </c:catAx>
      <c:valAx>
        <c:axId val="-101102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МУЗЫКАЛЬНАЯ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'ХЭ-4'!$D$35:$F$35</c:f>
              <c:numCache>
                <c:formatCode>0.00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43-45F8-95D0-02EC1E88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3520"/>
        <c:axId val="-1011049296"/>
        <c:axId val="0"/>
      </c:bar3DChart>
      <c:catAx>
        <c:axId val="-101103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49296"/>
        <c:crosses val="autoZero"/>
        <c:auto val="1"/>
        <c:lblAlgn val="ctr"/>
        <c:lblOffset val="100"/>
        <c:noMultiLvlLbl val="0"/>
      </c:catAx>
      <c:valAx>
        <c:axId val="-101104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3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МУЗЫКАЛЬНАЯ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'ХЭ-4'!$D$41:$F$41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2-40BD-A442-B95A637F1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5152"/>
        <c:axId val="-1011030800"/>
        <c:axId val="0"/>
      </c:bar3DChart>
      <c:catAx>
        <c:axId val="-101103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30800"/>
        <c:crosses val="autoZero"/>
        <c:auto val="1"/>
        <c:lblAlgn val="ctr"/>
        <c:lblOffset val="100"/>
        <c:noMultiLvlLbl val="0"/>
      </c:catAx>
      <c:valAx>
        <c:axId val="-101103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3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ТЕАТРАЛИЗОВАННАЯ ДЕЯТЕЛЬНОСТЬ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'ХЭ-5'!$D$36:$F$36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E-4606-B8E3-5CD9C6710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48208"/>
        <c:axId val="-1011046032"/>
        <c:axId val="0"/>
      </c:bar3DChart>
      <c:catAx>
        <c:axId val="-101104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6032"/>
        <c:crosses val="autoZero"/>
        <c:auto val="1"/>
        <c:lblAlgn val="ctr"/>
        <c:lblOffset val="100"/>
        <c:noMultiLvlLbl val="0"/>
      </c:catAx>
      <c:valAx>
        <c:axId val="-101104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ТЕАТРАЛИЗОВАННАЯ ДЕЯТЕЛЬНОСТЬ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'ХЭ-5'!$D$42:$F$42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21-49EA-A06F-673FF60B8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29168"/>
        <c:axId val="-1011034608"/>
        <c:axId val="0"/>
      </c:bar3DChart>
      <c:catAx>
        <c:axId val="-101102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4608"/>
        <c:crosses val="autoZero"/>
        <c:auto val="1"/>
        <c:lblAlgn val="ctr"/>
        <c:lblOffset val="100"/>
        <c:noMultiLvlLbl val="0"/>
      </c:catAx>
      <c:valAx>
        <c:axId val="-101103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КУЛЬТУРНО-ДОСУГОВАЯ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'ХЭ-5'!$H$36:$K$36</c:f>
              <c:strCache>
                <c:ptCount val="4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'ХЭ-5'!$M$34:$O$34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'ХЭ-5'!$M$36:$O$36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5-4544-98EC-4D352B717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47664"/>
        <c:axId val="-1011046576"/>
        <c:axId val="0"/>
      </c:bar3DChart>
      <c:catAx>
        <c:axId val="-101104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6576"/>
        <c:crosses val="autoZero"/>
        <c:auto val="1"/>
        <c:lblAlgn val="ctr"/>
        <c:lblOffset val="100"/>
        <c:noMultiLvlLbl val="0"/>
      </c:catAx>
      <c:valAx>
        <c:axId val="-101104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7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КУЛЬТУРНО-ДОСУГОВАЯ ДЕЯТЕЛЬНОСТЬ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'ХЭ-5'!$H$42:$K$42</c:f>
              <c:strCache>
                <c:ptCount val="4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'ХЭ-5'!$M$40:$O$40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'ХЭ-5'!$M$42:$O$42</c:f>
              <c:numCache>
                <c:formatCode>0.00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8-4869-B3EA-5EBA01735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8416"/>
        <c:axId val="-1011037872"/>
        <c:axId val="0"/>
      </c:bar3DChart>
      <c:catAx>
        <c:axId val="-101103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7872"/>
        <c:crosses val="autoZero"/>
        <c:auto val="1"/>
        <c:lblAlgn val="ctr"/>
        <c:lblOffset val="100"/>
        <c:noMultiLvlLbl val="0"/>
      </c:catAx>
      <c:valAx>
        <c:axId val="-101103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ХЭ'!$B$5:$H$5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'ИТОГ ХЭ'!$B$6:$H$6</c:f>
              <c:numCache>
                <c:formatCode>0.00</c:formatCode>
                <c:ptCount val="7"/>
                <c:pt idx="0">
                  <c:v>1.5714285714285714</c:v>
                </c:pt>
                <c:pt idx="1">
                  <c:v>1.7333333333333332</c:v>
                </c:pt>
                <c:pt idx="2">
                  <c:v>0.86666666666666659</c:v>
                </c:pt>
                <c:pt idx="3">
                  <c:v>1.6249999999999996</c:v>
                </c:pt>
                <c:pt idx="4">
                  <c:v>0.77777777777777768</c:v>
                </c:pt>
                <c:pt idx="5">
                  <c:v>1</c:v>
                </c:pt>
                <c:pt idx="6">
                  <c:v>1.2623677248677247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96-46FB-A4E7-99E1854EBDC7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ХЭ'!$B$5:$H$5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'ИТОГ ХЭ'!$B$7:$H$7</c:f>
              <c:numCache>
                <c:formatCode>0.00</c:formatCode>
                <c:ptCount val="7"/>
                <c:pt idx="0">
                  <c:v>2.1428571428571428</c:v>
                </c:pt>
                <c:pt idx="1">
                  <c:v>2.4666666666666668</c:v>
                </c:pt>
                <c:pt idx="2">
                  <c:v>1.216666666666667</c:v>
                </c:pt>
                <c:pt idx="3">
                  <c:v>2.375</c:v>
                </c:pt>
                <c:pt idx="4">
                  <c:v>1.1111111111111109</c:v>
                </c:pt>
                <c:pt idx="5">
                  <c:v>1.3333333333333333</c:v>
                </c:pt>
                <c:pt idx="6">
                  <c:v>1.7742724867724868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96-46FB-A4E7-99E1854EB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6784"/>
        <c:axId val="-1011044944"/>
        <c:axId val="0"/>
      </c:bar3DChart>
      <c:catAx>
        <c:axId val="-101103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4944"/>
        <c:crosses val="autoZero"/>
        <c:auto val="1"/>
        <c:lblAlgn val="ctr"/>
        <c:lblOffset val="100"/>
        <c:noMultiLvlLbl val="0"/>
      </c:catAx>
      <c:valAx>
        <c:axId val="-101104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ОСНОВНАЯ ГИМНАСТИКА. ПОДВИЖНЫЕ, СПОРТИВНЫЕ ИГРЫ. </a:t>
            </a:r>
          </a:p>
          <a:p>
            <a:pPr>
              <a:defRPr/>
            </a:pPr>
            <a:r>
              <a:rPr lang="ru-RU"/>
              <a:t>СПОРТИВНЫЕ УПРАЖНЕНИЯ.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'ФР-1'!$D$35:$F$35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'ФР-1'!$D$37:$F$37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64-4A9E-B065-AFE78390D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7328"/>
        <c:axId val="-1011045488"/>
        <c:axId val="0"/>
      </c:bar3DChart>
      <c:catAx>
        <c:axId val="-101103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5488"/>
        <c:crosses val="autoZero"/>
        <c:auto val="1"/>
        <c:lblAlgn val="ctr"/>
        <c:lblOffset val="100"/>
        <c:noMultiLvlLbl val="0"/>
      </c:catAx>
      <c:valAx>
        <c:axId val="-10110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ЗВУКОВАЯ КУЛЬТУРА РЕЧИ. 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'РР-2'!$E$40:$G$40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58-47FF-AE12-08678B7E0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52016"/>
        <c:axId val="-1011053648"/>
        <c:axId val="0"/>
      </c:bar3DChart>
      <c:catAx>
        <c:axId val="-101105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3648"/>
        <c:crosses val="autoZero"/>
        <c:auto val="1"/>
        <c:lblAlgn val="ctr"/>
        <c:lblOffset val="100"/>
        <c:noMultiLvlLbl val="0"/>
      </c:catAx>
      <c:valAx>
        <c:axId val="-101105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ОСНОВНАЯ ГИМНАСТИКА. ПОДВИЖНЫЕ, СПОРТИВНЫЕ ИГРЫ. </a:t>
            </a:r>
          </a:p>
          <a:p>
            <a:pPr>
              <a:defRPr/>
            </a:pPr>
            <a:r>
              <a:rPr lang="ru-RU"/>
              <a:t>СПОРТИВНЫЕ УПРАЖНЕНИЯ.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'ФР-1'!$D$42:$F$42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4-4DF7-BF9A-C1FA93C4E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49840"/>
        <c:axId val="-1011025904"/>
        <c:axId val="0"/>
      </c:bar3DChart>
      <c:catAx>
        <c:axId val="-101104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5904"/>
        <c:crosses val="autoZero"/>
        <c:auto val="1"/>
        <c:lblAlgn val="ctr"/>
        <c:lblOffset val="100"/>
        <c:noMultiLvlLbl val="0"/>
      </c:catAx>
      <c:valAx>
        <c:axId val="-101102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4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ОСНОВ ЗДОРОВОГО ОБРАЗА ЖИЗНИ. </a:t>
            </a: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АКТИВНЫЙ ОТДЫХ.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A-43FA-8CA5-E8E9835B2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28080"/>
        <c:axId val="-1011041680"/>
        <c:axId val="0"/>
      </c:bar3DChart>
      <c:catAx>
        <c:axId val="-101102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41680"/>
        <c:crosses val="autoZero"/>
        <c:auto val="1"/>
        <c:lblAlgn val="ctr"/>
        <c:lblOffset val="100"/>
        <c:noMultiLvlLbl val="0"/>
      </c:catAx>
      <c:valAx>
        <c:axId val="-101104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2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ОСНОВ ЗДОРОВОГО ОБРАЗА ЖИЗНИ.</a:t>
            </a: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АКТИВНЫЙ ОТДЫХ.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'ФР-2'!$D$41:$F$41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7-43C7-87D7-6CCC4D4FA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48752"/>
        <c:axId val="-1011035696"/>
        <c:axId val="0"/>
      </c:bar3DChart>
      <c:catAx>
        <c:axId val="-10110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35696"/>
        <c:crosses val="autoZero"/>
        <c:auto val="1"/>
        <c:lblAlgn val="ctr"/>
        <c:lblOffset val="100"/>
        <c:noMultiLvlLbl val="0"/>
      </c:catAx>
      <c:valAx>
        <c:axId val="-101103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4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ФР'!$C$5:$E$5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'ИТОГ ФР'!$C$6:$E$6</c:f>
              <c:numCache>
                <c:formatCode>0.00</c:formatCode>
                <c:ptCount val="3"/>
                <c:pt idx="0">
                  <c:v>0.59259259259259267</c:v>
                </c:pt>
                <c:pt idx="1">
                  <c:v>0.70000000000000007</c:v>
                </c:pt>
                <c:pt idx="2">
                  <c:v>0.64629629629629637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9-4E0F-8538-D3D8B8383C84}"/>
            </c:ext>
          </c:extLst>
        </c:ser>
        <c:ser>
          <c:idx val="1"/>
          <c:order val="1"/>
          <c:tx>
            <c:strRef>
              <c:f>'ИТОГ ФР'!$B$7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ФР'!$C$5:$E$5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'ИТОГ ФР'!$C$7:$E$7</c:f>
              <c:numCache>
                <c:formatCode>0.00</c:formatCode>
                <c:ptCount val="3"/>
                <c:pt idx="0">
                  <c:v>0.92592592592592582</c:v>
                </c:pt>
                <c:pt idx="1">
                  <c:v>1.0333333333333332</c:v>
                </c:pt>
                <c:pt idx="2">
                  <c:v>0.97962962962962952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9-4E0F-8538-D3D8B8383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21552"/>
        <c:axId val="-1011050384"/>
        <c:axId val="0"/>
      </c:bar3DChart>
      <c:catAx>
        <c:axId val="-101102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0384"/>
        <c:crosses val="autoZero"/>
        <c:auto val="1"/>
        <c:lblAlgn val="ctr"/>
        <c:lblOffset val="100"/>
        <c:noMultiLvlLbl val="0"/>
      </c:catAx>
      <c:valAx>
        <c:axId val="-101105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'ОБЩИЙ ИТОГ'!$B$6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'ОБЩИЙ ИТОГ'!$C$5:$H$5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'ОБЩИЙ ИТОГ'!$C$6:$H$6</c:f>
              <c:numCache>
                <c:formatCode>0.00</c:formatCode>
                <c:ptCount val="6"/>
                <c:pt idx="0">
                  <c:v>0.88123219373219364</c:v>
                </c:pt>
                <c:pt idx="1">
                  <c:v>0.46296296296296291</c:v>
                </c:pt>
                <c:pt idx="2">
                  <c:v>0.82592592592592595</c:v>
                </c:pt>
                <c:pt idx="3">
                  <c:v>1.2623677248677247</c:v>
                </c:pt>
                <c:pt idx="4">
                  <c:v>0.64629629629629637</c:v>
                </c:pt>
                <c:pt idx="5">
                  <c:v>0.81575702075702061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E-43C9-89B5-AE07F383FBFE}"/>
            </c:ext>
          </c:extLst>
        </c:ser>
        <c:ser>
          <c:idx val="1"/>
          <c:order val="1"/>
          <c:tx>
            <c:strRef>
              <c:f>'ОБЩИЙ ИТОГ'!$B$7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'ОБЩИЙ ИТОГ'!$C$5:$H$5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'ОБЩИЙ ИТОГ'!$C$7:$H$7</c:f>
              <c:numCache>
                <c:formatCode>0.00</c:formatCode>
                <c:ptCount val="6"/>
                <c:pt idx="0">
                  <c:v>1.2044753086419753</c:v>
                </c:pt>
                <c:pt idx="1">
                  <c:v>0.66666666666666652</c:v>
                </c:pt>
                <c:pt idx="2">
                  <c:v>1.0944444444444443</c:v>
                </c:pt>
                <c:pt idx="3">
                  <c:v>1.7742724867724868</c:v>
                </c:pt>
                <c:pt idx="4">
                  <c:v>0.97962962962962952</c:v>
                </c:pt>
                <c:pt idx="5">
                  <c:v>1.1438977072310403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EE-43C9-89B5-AE07F383F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36240"/>
        <c:axId val="-1011024816"/>
        <c:axId val="0"/>
      </c:bar3DChart>
      <c:catAx>
        <c:axId val="-101103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24816"/>
        <c:crosses val="autoZero"/>
        <c:auto val="1"/>
        <c:lblAlgn val="ctr"/>
        <c:lblOffset val="100"/>
        <c:noMultiLvlLbl val="0"/>
      </c:catAx>
      <c:valAx>
        <c:axId val="-101102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3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ГРАММАТИЧЕСКИЙ СТРОЙ РЕЧИ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9-4328-B7AD-C3F1A64D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83024"/>
        <c:axId val="-1011061808"/>
        <c:axId val="0"/>
      </c:bar3DChart>
      <c:catAx>
        <c:axId val="-101108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1808"/>
        <c:crosses val="autoZero"/>
        <c:auto val="1"/>
        <c:lblAlgn val="ctr"/>
        <c:lblOffset val="100"/>
        <c:noMultiLvlLbl val="0"/>
      </c:catAx>
      <c:valAx>
        <c:axId val="-101106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8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ГРАММАТИЧЕСКИЙ СТРОЙ РЕЧИ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'РР-3'!$D$41:$F$41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B-48C1-9DED-F19B57658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83568"/>
        <c:axId val="-1011071600"/>
        <c:axId val="0"/>
      </c:bar3DChart>
      <c:catAx>
        <c:axId val="-101108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1600"/>
        <c:crosses val="autoZero"/>
        <c:auto val="1"/>
        <c:lblAlgn val="ctr"/>
        <c:lblOffset val="100"/>
        <c:noMultiLvlLbl val="0"/>
      </c:catAx>
      <c:valAx>
        <c:axId val="-101107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8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СВЯЗНАЯ РЕЧЬ 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9D-4D5B-892C-861974ECA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80848"/>
        <c:axId val="-1011081392"/>
        <c:axId val="0"/>
      </c:bar3DChart>
      <c:catAx>
        <c:axId val="-101108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81392"/>
        <c:crosses val="autoZero"/>
        <c:auto val="1"/>
        <c:lblAlgn val="ctr"/>
        <c:lblOffset val="100"/>
        <c:noMultiLvlLbl val="0"/>
      </c:catAx>
      <c:valAx>
        <c:axId val="-101108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8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СВЯЗНАЯ РЕЧЬ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'РР-4'!$D$42:$F$42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D-495D-9C93-9FFD5EB7B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2352"/>
        <c:axId val="-1011079216"/>
        <c:axId val="0"/>
      </c:bar3DChart>
      <c:catAx>
        <c:axId val="-101106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9216"/>
        <c:crosses val="autoZero"/>
        <c:auto val="1"/>
        <c:lblAlgn val="ctr"/>
        <c:lblOffset val="100"/>
        <c:noMultiLvlLbl val="0"/>
      </c:catAx>
      <c:valAx>
        <c:axId val="-101107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ПОДГОТОВКА К ОБУЧЕНИЮ ГРАМОТЕ 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'РР-5'!$C$36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'РР-5'!$E$34:$G$34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'РР-5'!$E$36:$G$36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F-4193-B954-9A24BBF72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9424"/>
        <c:axId val="-1011075408"/>
        <c:axId val="0"/>
      </c:bar3DChart>
      <c:catAx>
        <c:axId val="-101106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5408"/>
        <c:crosses val="autoZero"/>
        <c:auto val="1"/>
        <c:lblAlgn val="ctr"/>
        <c:lblOffset val="100"/>
        <c:noMultiLvlLbl val="0"/>
      </c:catAx>
      <c:valAx>
        <c:axId val="-101107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image" Target="../media/image17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7" Type="http://schemas.microsoft.com/office/2007/relationships/hdphoto" Target="../media/hdphoto1.wdp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5" Type="http://schemas.openxmlformats.org/officeDocument/2006/relationships/image" Target="../media/image25.png"/><Relationship Id="rId4" Type="http://schemas.openxmlformats.org/officeDocument/2006/relationships/chart" Target="../charts/chart3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11205</xdr:colOff>
      <xdr:row>27</xdr:row>
      <xdr:rowOff>30791</xdr:rowOff>
    </xdr:from>
    <xdr:to>
      <xdr:col>9</xdr:col>
      <xdr:colOff>414616</xdr:colOff>
      <xdr:row>52</xdr:row>
      <xdr:rowOff>2960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1F0A43D-81AB-4A4D-80AC-D821FA8AB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99" y="6182820"/>
          <a:ext cx="5031441" cy="4734669"/>
        </a:xfrm>
        <a:prstGeom prst="rect">
          <a:avLst/>
        </a:prstGeom>
      </xdr:spPr>
    </xdr:pic>
    <xdr:clientData/>
  </xdr:twoCellAnchor>
  <xdr:twoCellAnchor editAs="oneCell">
    <xdr:from>
      <xdr:col>2</xdr:col>
      <xdr:colOff>529877</xdr:colOff>
      <xdr:row>16</xdr:row>
      <xdr:rowOff>48212</xdr:rowOff>
    </xdr:from>
    <xdr:to>
      <xdr:col>5</xdr:col>
      <xdr:colOff>404668</xdr:colOff>
      <xdr:row>20</xdr:row>
      <xdr:rowOff>43163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789F6A0-1E03-4AF5-8402-F66A13C41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0" r="19508" b="53902"/>
        <a:stretch/>
      </xdr:blipFill>
      <xdr:spPr>
        <a:xfrm>
          <a:off x="1852171" y="3611683"/>
          <a:ext cx="1858232" cy="7569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238239</xdr:colOff>
      <xdr:row>16</xdr:row>
      <xdr:rowOff>54428</xdr:rowOff>
    </xdr:from>
    <xdr:to>
      <xdr:col>8</xdr:col>
      <xdr:colOff>131202</xdr:colOff>
      <xdr:row>20</xdr:row>
      <xdr:rowOff>116172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41A3E00-CD15-4DB0-8031-3BF57C18C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0" t="47574" r="23606"/>
        <a:stretch/>
      </xdr:blipFill>
      <xdr:spPr>
        <a:xfrm>
          <a:off x="4157096" y="3660321"/>
          <a:ext cx="1199249" cy="8237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34636</xdr:colOff>
      <xdr:row>35</xdr:row>
      <xdr:rowOff>51953</xdr:rowOff>
    </xdr:from>
    <xdr:to>
      <xdr:col>15</xdr:col>
      <xdr:colOff>340177</xdr:colOff>
      <xdr:row>49</xdr:row>
      <xdr:rowOff>47314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9C54CDF3-238B-CB74-C1BC-0DAE7BBB58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52452</xdr:colOff>
      <xdr:row>42</xdr:row>
      <xdr:rowOff>357497</xdr:rowOff>
    </xdr:from>
    <xdr:to>
      <xdr:col>24</xdr:col>
      <xdr:colOff>361517</xdr:colOff>
      <xdr:row>59</xdr:row>
      <xdr:rowOff>75767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2F9C0395-7354-2E9C-B050-D379E4A4AB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103909</xdr:colOff>
      <xdr:row>34</xdr:row>
      <xdr:rowOff>147780</xdr:rowOff>
    </xdr:from>
    <xdr:to>
      <xdr:col>30</xdr:col>
      <xdr:colOff>333103</xdr:colOff>
      <xdr:row>63</xdr:row>
      <xdr:rowOff>17741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10770FF-9D5E-45F1-8292-5F0708EE3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7727" y="8772235"/>
          <a:ext cx="3519649" cy="593132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71437</xdr:colOff>
      <xdr:row>28</xdr:row>
      <xdr:rowOff>45312</xdr:rowOff>
    </xdr:from>
    <xdr:to>
      <xdr:col>38</xdr:col>
      <xdr:colOff>595312</xdr:colOff>
      <xdr:row>81</xdr:row>
      <xdr:rowOff>71439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EA404E8-74E4-45BD-A27B-DB9C93DA7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38" r="12163" b="7669"/>
        <a:stretch/>
      </xdr:blipFill>
      <xdr:spPr>
        <a:xfrm>
          <a:off x="21359812" y="7522437"/>
          <a:ext cx="5857875" cy="10598877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7</xdr:col>
      <xdr:colOff>153698</xdr:colOff>
      <xdr:row>33</xdr:row>
      <xdr:rowOff>155863</xdr:rowOff>
    </xdr:from>
    <xdr:to>
      <xdr:col>19</xdr:col>
      <xdr:colOff>313891</xdr:colOff>
      <xdr:row>56</xdr:row>
      <xdr:rowOff>142875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7C8D1C20-18BA-B37D-9E79-A22BDD0A9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621290</xdr:colOff>
      <xdr:row>50</xdr:row>
      <xdr:rowOff>34636</xdr:rowOff>
    </xdr:from>
    <xdr:to>
      <xdr:col>31</xdr:col>
      <xdr:colOff>179676</xdr:colOff>
      <xdr:row>75</xdr:row>
      <xdr:rowOff>69273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33C97922-D7D4-5205-D6C8-5F55DF44C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8</xdr:row>
      <xdr:rowOff>9525</xdr:rowOff>
    </xdr:from>
    <xdr:to>
      <xdr:col>3</xdr:col>
      <xdr:colOff>1304925</xdr:colOff>
      <xdr:row>22</xdr:row>
      <xdr:rowOff>85725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A4BDF3F-D70C-1D16-EDEB-45ADF9910B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398319</xdr:colOff>
      <xdr:row>32</xdr:row>
      <xdr:rowOff>103909</xdr:rowOff>
    </xdr:from>
    <xdr:to>
      <xdr:col>12</xdr:col>
      <xdr:colOff>539029</xdr:colOff>
      <xdr:row>42</xdr:row>
      <xdr:rowOff>64942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DEB6318-28EE-1315-BAD6-CD16BDB372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383344</xdr:colOff>
      <xdr:row>32</xdr:row>
      <xdr:rowOff>101308</xdr:rowOff>
    </xdr:from>
    <xdr:to>
      <xdr:col>19</xdr:col>
      <xdr:colOff>531941</xdr:colOff>
      <xdr:row>42</xdr:row>
      <xdr:rowOff>18126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807E408C-2995-0D40-1DB6-5154CFB6B4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138546</xdr:colOff>
      <xdr:row>4</xdr:row>
      <xdr:rowOff>506399</xdr:rowOff>
    </xdr:from>
    <xdr:to>
      <xdr:col>15</xdr:col>
      <xdr:colOff>560674</xdr:colOff>
      <xdr:row>4</xdr:row>
      <xdr:rowOff>1240414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1112512-E336-4110-B98B-2AB50DA34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26" t="36803" r="6569" b="14613"/>
        <a:stretch/>
      </xdr:blipFill>
      <xdr:spPr>
        <a:xfrm>
          <a:off x="9334501" y="1562808"/>
          <a:ext cx="2396400" cy="73401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436012</xdr:colOff>
      <xdr:row>42</xdr:row>
      <xdr:rowOff>52793</xdr:rowOff>
    </xdr:from>
    <xdr:to>
      <xdr:col>5</xdr:col>
      <xdr:colOff>311656</xdr:colOff>
      <xdr:row>56</xdr:row>
      <xdr:rowOff>17318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368712F-FD6F-6302-9286-321123D421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173868</xdr:colOff>
      <xdr:row>42</xdr:row>
      <xdr:rowOff>39829</xdr:rowOff>
    </xdr:from>
    <xdr:to>
      <xdr:col>13</xdr:col>
      <xdr:colOff>30948</xdr:colOff>
      <xdr:row>56</xdr:row>
      <xdr:rowOff>25656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34AAA99E-CC3E-9AAB-90E1-EFD8BC621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539499</xdr:colOff>
      <xdr:row>59</xdr:row>
      <xdr:rowOff>117151</xdr:rowOff>
    </xdr:from>
    <xdr:to>
      <xdr:col>8</xdr:col>
      <xdr:colOff>5557</xdr:colOff>
      <xdr:row>70</xdr:row>
      <xdr:rowOff>58988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1E3B0E9-CD3E-4445-B8C8-1AD3A7425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11" y="13575416"/>
          <a:ext cx="2771793" cy="2037337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588817</xdr:colOff>
      <xdr:row>58</xdr:row>
      <xdr:rowOff>14262</xdr:rowOff>
    </xdr:from>
    <xdr:to>
      <xdr:col>8</xdr:col>
      <xdr:colOff>519433</xdr:colOff>
      <xdr:row>77</xdr:row>
      <xdr:rowOff>173183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BCD7BAD-3D5E-6723-C738-7ED3EEEF9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2533</xdr:colOff>
      <xdr:row>57</xdr:row>
      <xdr:rowOff>165032</xdr:rowOff>
    </xdr:from>
    <xdr:to>
      <xdr:col>18</xdr:col>
      <xdr:colOff>103910</xdr:colOff>
      <xdr:row>77</xdr:row>
      <xdr:rowOff>118370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C0F09331-7588-AD23-C1AE-5D23D1AC0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519546</xdr:colOff>
      <xdr:row>31</xdr:row>
      <xdr:rowOff>149609</xdr:rowOff>
    </xdr:from>
    <xdr:to>
      <xdr:col>13</xdr:col>
      <xdr:colOff>86595</xdr:colOff>
      <xdr:row>55</xdr:row>
      <xdr:rowOff>62344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78A7320-1F45-2EC0-0740-6A9F61AFB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100455" y="7908154"/>
          <a:ext cx="3498276" cy="5038917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17319</xdr:colOff>
      <xdr:row>86</xdr:row>
      <xdr:rowOff>34636</xdr:rowOff>
    </xdr:from>
    <xdr:to>
      <xdr:col>14</xdr:col>
      <xdr:colOff>568037</xdr:colOff>
      <xdr:row>106</xdr:row>
      <xdr:rowOff>110836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727794C-BB84-CC98-FAAB-3A1565FF5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5864" y="18824863"/>
          <a:ext cx="7772400" cy="38862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323849</xdr:colOff>
      <xdr:row>7</xdr:row>
      <xdr:rowOff>33338</xdr:rowOff>
    </xdr:from>
    <xdr:to>
      <xdr:col>5</xdr:col>
      <xdr:colOff>1019175</xdr:colOff>
      <xdr:row>19</xdr:row>
      <xdr:rowOff>180976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50FA8B0-E93E-2852-2A73-5A65A38841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212270</xdr:colOff>
      <xdr:row>30</xdr:row>
      <xdr:rowOff>190501</xdr:rowOff>
    </xdr:from>
    <xdr:to>
      <xdr:col>11</xdr:col>
      <xdr:colOff>81643</xdr:colOff>
      <xdr:row>37</xdr:row>
      <xdr:rowOff>203426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AE37B57-1CA0-E300-0F31-68759CDE6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625930</xdr:colOff>
      <xdr:row>31</xdr:row>
      <xdr:rowOff>0</xdr:rowOff>
    </xdr:from>
    <xdr:to>
      <xdr:col>17</xdr:col>
      <xdr:colOff>421823</xdr:colOff>
      <xdr:row>38</xdr:row>
      <xdr:rowOff>12925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F34D8E86-865E-F653-C0F7-9215A8B321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414489</xdr:colOff>
      <xdr:row>30</xdr:row>
      <xdr:rowOff>0</xdr:rowOff>
    </xdr:from>
    <xdr:to>
      <xdr:col>13</xdr:col>
      <xdr:colOff>89905</xdr:colOff>
      <xdr:row>38</xdr:row>
      <xdr:rowOff>11130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9380D55-095C-4333-BA85-D3E4CA292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23" t="74661" r="55024" b="3401"/>
        <a:stretch>
          <a:fillRect/>
        </a:stretch>
      </xdr:blipFill>
      <xdr:spPr>
        <a:xfrm>
          <a:off x="8238596" y="7252607"/>
          <a:ext cx="1634845" cy="182088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143435</xdr:colOff>
      <xdr:row>42</xdr:row>
      <xdr:rowOff>46784</xdr:rowOff>
    </xdr:from>
    <xdr:to>
      <xdr:col>5</xdr:col>
      <xdr:colOff>337858</xdr:colOff>
      <xdr:row>54</xdr:row>
      <xdr:rowOff>149039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21298D3-F92E-5539-A47C-420D6A643A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284631</xdr:colOff>
      <xdr:row>42</xdr:row>
      <xdr:rowOff>70877</xdr:rowOff>
    </xdr:from>
    <xdr:to>
      <xdr:col>12</xdr:col>
      <xdr:colOff>279587</xdr:colOff>
      <xdr:row>54</xdr:row>
      <xdr:rowOff>173132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CC94950-93A8-7961-EF10-F8E26F753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634869</xdr:colOff>
      <xdr:row>56</xdr:row>
      <xdr:rowOff>44823</xdr:rowOff>
    </xdr:from>
    <xdr:to>
      <xdr:col>7</xdr:col>
      <xdr:colOff>359265</xdr:colOff>
      <xdr:row>71</xdr:row>
      <xdr:rowOff>50911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0B29940-054C-426A-9B38-04C5B517D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0957" y="12853147"/>
          <a:ext cx="2368984" cy="2863588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17318</xdr:colOff>
      <xdr:row>31</xdr:row>
      <xdr:rowOff>103909</xdr:rowOff>
    </xdr:from>
    <xdr:to>
      <xdr:col>15</xdr:col>
      <xdr:colOff>283584</xdr:colOff>
      <xdr:row>44</xdr:row>
      <xdr:rowOff>43294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87A359C-19AD-4565-80FB-24EEFC57A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502228</xdr:colOff>
      <xdr:row>31</xdr:row>
      <xdr:rowOff>86592</xdr:rowOff>
    </xdr:from>
    <xdr:to>
      <xdr:col>23</xdr:col>
      <xdr:colOff>129888</xdr:colOff>
      <xdr:row>44</xdr:row>
      <xdr:rowOff>75768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EE05E1AD-C78C-486B-ACB8-31B7D53FB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329045</xdr:colOff>
      <xdr:row>38</xdr:row>
      <xdr:rowOff>20706</xdr:rowOff>
    </xdr:from>
    <xdr:to>
      <xdr:col>8</xdr:col>
      <xdr:colOff>294409</xdr:colOff>
      <xdr:row>44</xdr:row>
      <xdr:rowOff>183449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C141CB7-7126-4614-9CD0-1532397BB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9" r="64830" b="64167"/>
        <a:stretch/>
      </xdr:blipFill>
      <xdr:spPr>
        <a:xfrm>
          <a:off x="4901045" y="10498206"/>
          <a:ext cx="1281546" cy="1340379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6</xdr:col>
      <xdr:colOff>351552</xdr:colOff>
      <xdr:row>29</xdr:row>
      <xdr:rowOff>588817</xdr:rowOff>
    </xdr:from>
    <xdr:to>
      <xdr:col>9</xdr:col>
      <xdr:colOff>302526</xdr:colOff>
      <xdr:row>35</xdr:row>
      <xdr:rowOff>63498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961EDF2-D3F1-402D-8FF6-56F1E389F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34156" r="61484" b="31050"/>
        <a:stretch>
          <a:fillRect/>
        </a:stretch>
      </xdr:blipFill>
      <xdr:spPr>
        <a:xfrm>
          <a:off x="4923552" y="8399317"/>
          <a:ext cx="1925247" cy="136236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21</xdr:col>
      <xdr:colOff>583627</xdr:colOff>
      <xdr:row>3</xdr:row>
      <xdr:rowOff>97098</xdr:rowOff>
    </xdr:from>
    <xdr:to>
      <xdr:col>25</xdr:col>
      <xdr:colOff>337702</xdr:colOff>
      <xdr:row>3</xdr:row>
      <xdr:rowOff>1662546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DCB959E-9469-4D5B-914F-200F3258D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0" t="68056" r="61408" b="4305"/>
        <a:stretch>
          <a:fillRect/>
        </a:stretch>
      </xdr:blipFill>
      <xdr:spPr>
        <a:xfrm>
          <a:off x="15026991" y="755189"/>
          <a:ext cx="2386439" cy="1565448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287223</xdr:colOff>
      <xdr:row>2</xdr:row>
      <xdr:rowOff>69272</xdr:rowOff>
    </xdr:from>
    <xdr:to>
      <xdr:col>2</xdr:col>
      <xdr:colOff>1425789</xdr:colOff>
      <xdr:row>3</xdr:row>
      <xdr:rowOff>952500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DEEE267-EAFE-4C5B-8631-BD8F09D80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408" t="36667" b="35139"/>
        <a:stretch>
          <a:fillRect/>
        </a:stretch>
      </xdr:blipFill>
      <xdr:spPr>
        <a:xfrm>
          <a:off x="287223" y="519545"/>
          <a:ext cx="1796657" cy="1091046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16121</xdr:colOff>
      <xdr:row>0</xdr:row>
      <xdr:rowOff>0</xdr:rowOff>
    </xdr:from>
    <xdr:to>
      <xdr:col>0</xdr:col>
      <xdr:colOff>713644</xdr:colOff>
      <xdr:row>3</xdr:row>
      <xdr:rowOff>33741</xdr:rowOff>
    </xdr:to>
    <xdr:pic>
      <xdr:nvPicPr>
        <xdr:cNvPr id="2" name="Рисунок 1" descr="Открытая папка">
          <a:extLst>
            <a:ext uri="{FF2B5EF4-FFF2-40B4-BE49-F238E27FC236}">
              <a16:creationId xmlns:a16="http://schemas.microsoft.com/office/drawing/2014/main" id="{11DE6C77-D3C0-4DC9-A51B-9EC3C718B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21" y="0"/>
          <a:ext cx="649898" cy="60524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649738</xdr:colOff>
      <xdr:row>43</xdr:row>
      <xdr:rowOff>111887</xdr:rowOff>
    </xdr:from>
    <xdr:to>
      <xdr:col>12</xdr:col>
      <xdr:colOff>404811</xdr:colOff>
      <xdr:row>70</xdr:row>
      <xdr:rowOff>23812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FE3232D7-5719-0239-1EEE-5DA52BD3C5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537481</xdr:colOff>
      <xdr:row>43</xdr:row>
      <xdr:rowOff>141575</xdr:rowOff>
    </xdr:from>
    <xdr:to>
      <xdr:col>26</xdr:col>
      <xdr:colOff>313435</xdr:colOff>
      <xdr:row>70</xdr:row>
      <xdr:rowOff>60560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63D8BAC-0671-9584-4973-CA46EAEAA2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26</xdr:col>
      <xdr:colOff>225137</xdr:colOff>
      <xdr:row>30</xdr:row>
      <xdr:rowOff>84240</xdr:rowOff>
    </xdr:from>
    <xdr:to>
      <xdr:col>34</xdr:col>
      <xdr:colOff>248948</xdr:colOff>
      <xdr:row>70</xdr:row>
      <xdr:rowOff>145298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BF65B8C-842E-41C6-97C2-970C5919C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73" b="50608"/>
        <a:stretch/>
      </xdr:blipFill>
      <xdr:spPr>
        <a:xfrm>
          <a:off x="18634364" y="8362331"/>
          <a:ext cx="5288539" cy="816596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43</xdr:row>
      <xdr:rowOff>23812</xdr:rowOff>
    </xdr:from>
    <xdr:to>
      <xdr:col>5</xdr:col>
      <xdr:colOff>619125</xdr:colOff>
      <xdr:row>57</xdr:row>
      <xdr:rowOff>100012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446C5D94-4BCA-5E02-73E4-421708622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647700</xdr:colOff>
      <xdr:row>59</xdr:row>
      <xdr:rowOff>52387</xdr:rowOff>
    </xdr:from>
    <xdr:to>
      <xdr:col>5</xdr:col>
      <xdr:colOff>647700</xdr:colOff>
      <xdr:row>73</xdr:row>
      <xdr:rowOff>128587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3ABA9DF3-AD8C-2F55-D947-395B18591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142875</xdr:colOff>
      <xdr:row>43</xdr:row>
      <xdr:rowOff>23812</xdr:rowOff>
    </xdr:from>
    <xdr:to>
      <xdr:col>14</xdr:col>
      <xdr:colOff>114300</xdr:colOff>
      <xdr:row>57</xdr:row>
      <xdr:rowOff>100012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56ABB7E-CD59-4C0C-C66C-41A5F2A413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200025</xdr:colOff>
      <xdr:row>59</xdr:row>
      <xdr:rowOff>23812</xdr:rowOff>
    </xdr:from>
    <xdr:to>
      <xdr:col>14</xdr:col>
      <xdr:colOff>171450</xdr:colOff>
      <xdr:row>73</xdr:row>
      <xdr:rowOff>100012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3523056C-2D20-1233-0456-2B65CC30A0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304800</xdr:colOff>
      <xdr:row>67</xdr:row>
      <xdr:rowOff>161925</xdr:rowOff>
    </xdr:from>
    <xdr:to>
      <xdr:col>7</xdr:col>
      <xdr:colOff>547617</xdr:colOff>
      <xdr:row>81</xdr:row>
      <xdr:rowOff>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13539EE-04F0-4AC8-B266-40680CE69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21" b="50176"/>
        <a:stretch/>
      </xdr:blipFill>
      <xdr:spPr>
        <a:xfrm>
          <a:off x="4876800" y="15344775"/>
          <a:ext cx="1557267" cy="250507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8</xdr:row>
      <xdr:rowOff>128587</xdr:rowOff>
    </xdr:from>
    <xdr:to>
      <xdr:col>6</xdr:col>
      <xdr:colOff>657224</xdr:colOff>
      <xdr:row>26</xdr:row>
      <xdr:rowOff>9525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7C72DC6-0989-B812-1D36-05EDC9481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166687</xdr:colOff>
      <xdr:row>45</xdr:row>
      <xdr:rowOff>50346</xdr:rowOff>
    </xdr:from>
    <xdr:to>
      <xdr:col>14</xdr:col>
      <xdr:colOff>309562</xdr:colOff>
      <xdr:row>73</xdr:row>
      <xdr:rowOff>47624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97EB0455-2A4B-C887-F7CA-97609CB9F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404812</xdr:colOff>
      <xdr:row>46</xdr:row>
      <xdr:rowOff>36738</xdr:rowOff>
    </xdr:from>
    <xdr:to>
      <xdr:col>35</xdr:col>
      <xdr:colOff>547687</xdr:colOff>
      <xdr:row>72</xdr:row>
      <xdr:rowOff>180789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6BB210F4-AB57-35D9-684C-FC531A6E3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500061</xdr:colOff>
      <xdr:row>37</xdr:row>
      <xdr:rowOff>119063</xdr:rowOff>
    </xdr:from>
    <xdr:to>
      <xdr:col>24</xdr:col>
      <xdr:colOff>206917</xdr:colOff>
      <xdr:row>77</xdr:row>
      <xdr:rowOff>28574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DF1A5DF-F08C-4B17-9FD7-01195CA9B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93" b="48265"/>
        <a:stretch/>
      </xdr:blipFill>
      <xdr:spPr>
        <a:xfrm>
          <a:off x="10810874" y="9882188"/>
          <a:ext cx="6136231" cy="769619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185056</xdr:colOff>
      <xdr:row>31</xdr:row>
      <xdr:rowOff>70822</xdr:rowOff>
    </xdr:from>
    <xdr:to>
      <xdr:col>13</xdr:col>
      <xdr:colOff>436789</xdr:colOff>
      <xdr:row>43</xdr:row>
      <xdr:rowOff>28575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9BB6A47-31B6-A6BC-730A-7F3B09B06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523873</xdr:colOff>
      <xdr:row>31</xdr:row>
      <xdr:rowOff>68035</xdr:rowOff>
    </xdr:from>
    <xdr:to>
      <xdr:col>21</xdr:col>
      <xdr:colOff>122463</xdr:colOff>
      <xdr:row>43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D6B6720-52D8-FF2E-F59F-06F743E3E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21</xdr:col>
      <xdr:colOff>316779</xdr:colOff>
      <xdr:row>36</xdr:row>
      <xdr:rowOff>176892</xdr:rowOff>
    </xdr:from>
    <xdr:to>
      <xdr:col>24</xdr:col>
      <xdr:colOff>575418</xdr:colOff>
      <xdr:row>48</xdr:row>
      <xdr:rowOff>159085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37CCE16-405C-4AB9-90E2-0B9337EB5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30" b="48065"/>
        <a:stretch/>
      </xdr:blipFill>
      <xdr:spPr>
        <a:xfrm>
          <a:off x="15325458" y="8776606"/>
          <a:ext cx="2218067" cy="269001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9</xdr:row>
      <xdr:rowOff>4761</xdr:rowOff>
    </xdr:from>
    <xdr:to>
      <xdr:col>4</xdr:col>
      <xdr:colOff>952500</xdr:colOff>
      <xdr:row>25</xdr:row>
      <xdr:rowOff>28574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2DECD63-6124-10F8-5ACB-46BE93DD59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8</xdr:row>
      <xdr:rowOff>42862</xdr:rowOff>
    </xdr:from>
    <xdr:to>
      <xdr:col>6</xdr:col>
      <xdr:colOff>723899</xdr:colOff>
      <xdr:row>25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DFB5A17-B16C-E991-48E3-F35EBBFA3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138009</xdr:colOff>
      <xdr:row>34</xdr:row>
      <xdr:rowOff>69273</xdr:rowOff>
    </xdr:from>
    <xdr:to>
      <xdr:col>50</xdr:col>
      <xdr:colOff>302201</xdr:colOff>
      <xdr:row>74</xdr:row>
      <xdr:rowOff>103910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6CFC764-646C-4825-A114-5907A69C1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1191" y="8763000"/>
          <a:ext cx="5169146" cy="8139546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</xdr:col>
      <xdr:colOff>1199030</xdr:colOff>
      <xdr:row>47</xdr:row>
      <xdr:rowOff>41938</xdr:rowOff>
    </xdr:from>
    <xdr:to>
      <xdr:col>17</xdr:col>
      <xdr:colOff>299357</xdr:colOff>
      <xdr:row>71</xdr:row>
      <xdr:rowOff>190497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2296114-33E9-AA3C-47F0-5F2DC4FD0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235322</xdr:colOff>
      <xdr:row>47</xdr:row>
      <xdr:rowOff>86761</xdr:rowOff>
    </xdr:from>
    <xdr:to>
      <xdr:col>39</xdr:col>
      <xdr:colOff>50166</xdr:colOff>
      <xdr:row>72</xdr:row>
      <xdr:rowOff>44820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24F04273-B4BE-E357-E4A6-0801ED45E1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324485</xdr:colOff>
      <xdr:row>42</xdr:row>
      <xdr:rowOff>48894</xdr:rowOff>
    </xdr:from>
    <xdr:to>
      <xdr:col>7</xdr:col>
      <xdr:colOff>420235</xdr:colOff>
      <xdr:row>60</xdr:row>
      <xdr:rowOff>126364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378142</xdr:colOff>
      <xdr:row>42</xdr:row>
      <xdr:rowOff>95884</xdr:rowOff>
    </xdr:from>
    <xdr:to>
      <xdr:col>18</xdr:col>
      <xdr:colOff>47624</xdr:colOff>
      <xdr:row>60</xdr:row>
      <xdr:rowOff>151129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316153</xdr:colOff>
      <xdr:row>65</xdr:row>
      <xdr:rowOff>119062</xdr:rowOff>
    </xdr:from>
    <xdr:to>
      <xdr:col>6</xdr:col>
      <xdr:colOff>291318</xdr:colOff>
      <xdr:row>96</xdr:row>
      <xdr:rowOff>15566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38E21C4-2169-4E1C-839C-15B52503A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841" y="14335125"/>
          <a:ext cx="3761352" cy="580200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8314</xdr:colOff>
      <xdr:row>66</xdr:row>
      <xdr:rowOff>32183</xdr:rowOff>
    </xdr:from>
    <xdr:to>
      <xdr:col>17</xdr:col>
      <xdr:colOff>152688</xdr:colOff>
      <xdr:row>95</xdr:row>
      <xdr:rowOff>156609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AC78991-8479-49D8-B018-AC4ADA26E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937877" y="14438746"/>
          <a:ext cx="3406686" cy="5648926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155865</xdr:colOff>
      <xdr:row>32</xdr:row>
      <xdr:rowOff>207289</xdr:rowOff>
    </xdr:from>
    <xdr:to>
      <xdr:col>19</xdr:col>
      <xdr:colOff>357996</xdr:colOff>
      <xdr:row>59</xdr:row>
      <xdr:rowOff>173183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81CF168-0116-4C7D-B3DB-F69B78F8A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1" y="9212744"/>
          <a:ext cx="3717722" cy="585407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252557</xdr:colOff>
      <xdr:row>46</xdr:row>
      <xdr:rowOff>98310</xdr:rowOff>
    </xdr:from>
    <xdr:to>
      <xdr:col>7</xdr:col>
      <xdr:colOff>291927</xdr:colOff>
      <xdr:row>62</xdr:row>
      <xdr:rowOff>22110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209666</xdr:colOff>
      <xdr:row>46</xdr:row>
      <xdr:rowOff>165966</xdr:rowOff>
    </xdr:from>
    <xdr:to>
      <xdr:col>21</xdr:col>
      <xdr:colOff>276976</xdr:colOff>
      <xdr:row>62</xdr:row>
      <xdr:rowOff>54841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143858</xdr:colOff>
      <xdr:row>32</xdr:row>
      <xdr:rowOff>42258</xdr:rowOff>
    </xdr:from>
    <xdr:to>
      <xdr:col>16</xdr:col>
      <xdr:colOff>51955</xdr:colOff>
      <xdr:row>45</xdr:row>
      <xdr:rowOff>69273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333029</xdr:colOff>
      <xdr:row>31</xdr:row>
      <xdr:rowOff>184785</xdr:rowOff>
    </xdr:from>
    <xdr:to>
      <xdr:col>24</xdr:col>
      <xdr:colOff>398318</xdr:colOff>
      <xdr:row>45</xdr:row>
      <xdr:rowOff>86591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26121</xdr:colOff>
      <xdr:row>31</xdr:row>
      <xdr:rowOff>17317</xdr:rowOff>
    </xdr:from>
    <xdr:to>
      <xdr:col>29</xdr:col>
      <xdr:colOff>53780</xdr:colOff>
      <xdr:row>48</xdr:row>
      <xdr:rowOff>84867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5F37D5F-D0BD-4B64-B375-C02A74E07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7621" y="8468590"/>
          <a:ext cx="2382932" cy="398145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610553</xdr:colOff>
      <xdr:row>44</xdr:row>
      <xdr:rowOff>3174</xdr:rowOff>
    </xdr:from>
    <xdr:to>
      <xdr:col>9</xdr:col>
      <xdr:colOff>142874</xdr:colOff>
      <xdr:row>64</xdr:row>
      <xdr:rowOff>95249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273685</xdr:colOff>
      <xdr:row>44</xdr:row>
      <xdr:rowOff>24446</xdr:rowOff>
    </xdr:from>
    <xdr:to>
      <xdr:col>24</xdr:col>
      <xdr:colOff>237304</xdr:colOff>
      <xdr:row>64</xdr:row>
      <xdr:rowOff>129113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1190626</xdr:colOff>
      <xdr:row>68</xdr:row>
      <xdr:rowOff>23813</xdr:rowOff>
    </xdr:from>
    <xdr:to>
      <xdr:col>18</xdr:col>
      <xdr:colOff>46721</xdr:colOff>
      <xdr:row>108</xdr:row>
      <xdr:rowOff>156620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7AC4B41-3386-40DE-B8F3-79C8A82C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00314" y="14311313"/>
          <a:ext cx="9285970" cy="77528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485890</xdr:colOff>
      <xdr:row>31</xdr:row>
      <xdr:rowOff>166197</xdr:rowOff>
    </xdr:from>
    <xdr:to>
      <xdr:col>16</xdr:col>
      <xdr:colOff>333490</xdr:colOff>
      <xdr:row>45</xdr:row>
      <xdr:rowOff>153959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224040</xdr:colOff>
      <xdr:row>31</xdr:row>
      <xdr:rowOff>182765</xdr:rowOff>
    </xdr:from>
    <xdr:to>
      <xdr:col>28</xdr:col>
      <xdr:colOff>338859</xdr:colOff>
      <xdr:row>45</xdr:row>
      <xdr:rowOff>155864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1108364</xdr:colOff>
      <xdr:row>42</xdr:row>
      <xdr:rowOff>14856</xdr:rowOff>
    </xdr:from>
    <xdr:to>
      <xdr:col>4</xdr:col>
      <xdr:colOff>207818</xdr:colOff>
      <xdr:row>49</xdr:row>
      <xdr:rowOff>183992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E562588-A75D-A96F-2BBD-979A1BA4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455" y="10492356"/>
          <a:ext cx="2407227" cy="1502636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9</xdr:row>
      <xdr:rowOff>100012</xdr:rowOff>
    </xdr:from>
    <xdr:to>
      <xdr:col>7</xdr:col>
      <xdr:colOff>467591</xdr:colOff>
      <xdr:row>26</xdr:row>
      <xdr:rowOff>133350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  <pageSetUpPr fitToPage="1"/>
  </sheetPr>
  <dimension ref="A1:L26"/>
  <sheetViews>
    <sheetView tabSelected="1" view="pageLayout" zoomScale="85" zoomScaleNormal="100" zoomScalePageLayoutView="85" workbookViewId="0">
      <selection activeCell="D6" sqref="D6"/>
    </sheetView>
  </sheetViews>
  <sheetFormatPr defaultColWidth="9.1796875" defaultRowHeight="14"/>
  <cols>
    <col min="1" max="16384" width="9.1796875" style="142"/>
  </cols>
  <sheetData>
    <row r="1" spans="1:12" ht="20.25" customHeight="1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141"/>
    </row>
    <row r="2" spans="1:12" ht="18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141"/>
    </row>
    <row r="3" spans="1:12" ht="18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141"/>
    </row>
    <row r="10" spans="1:12" ht="24.75" customHeight="1">
      <c r="A10" s="223" t="s">
        <v>3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144"/>
    </row>
    <row r="12" spans="1:12" ht="20">
      <c r="A12" s="223" t="s">
        <v>389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</row>
    <row r="13" spans="1:12" ht="20">
      <c r="B13" s="143"/>
      <c r="C13" s="143"/>
      <c r="D13" s="143"/>
      <c r="E13" s="143"/>
      <c r="F13" s="143"/>
      <c r="G13" s="143"/>
      <c r="H13" s="143"/>
      <c r="I13" s="145"/>
    </row>
    <row r="14" spans="1:12" ht="18">
      <c r="A14" s="217" t="s">
        <v>396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35"/>
    </row>
    <row r="15" spans="1:12" ht="18">
      <c r="A15" s="217" t="s">
        <v>4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35"/>
    </row>
    <row r="16" spans="1:12" ht="15.5">
      <c r="A16" s="218" t="s">
        <v>5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146"/>
    </row>
    <row r="21" spans="1:10" ht="18">
      <c r="A21" s="63" t="s">
        <v>6</v>
      </c>
    </row>
    <row r="23" spans="1:10" ht="17.5">
      <c r="A23" s="219" t="s">
        <v>7</v>
      </c>
      <c r="B23" s="219"/>
      <c r="C23" s="219"/>
      <c r="D23" s="222"/>
      <c r="E23" s="222"/>
      <c r="F23" s="222"/>
      <c r="G23" s="222"/>
      <c r="H23" s="147"/>
      <c r="I23" s="147"/>
      <c r="J23" s="147"/>
    </row>
    <row r="24" spans="1:10" ht="24.75" customHeight="1">
      <c r="A24" s="219" t="s">
        <v>7</v>
      </c>
      <c r="B24" s="219"/>
      <c r="C24" s="219"/>
      <c r="D24" s="220"/>
      <c r="E24" s="220"/>
      <c r="F24" s="220"/>
      <c r="G24" s="220"/>
      <c r="H24" s="148"/>
      <c r="I24" s="148"/>
      <c r="J24" s="148"/>
    </row>
    <row r="25" spans="1:10" ht="24" customHeight="1">
      <c r="A25" s="219" t="s">
        <v>8</v>
      </c>
      <c r="B25" s="219"/>
      <c r="C25" s="219"/>
      <c r="D25" s="220"/>
      <c r="E25" s="220"/>
      <c r="F25" s="220"/>
      <c r="G25" s="220"/>
      <c r="H25" s="148"/>
      <c r="I25" s="148"/>
      <c r="J25" s="148"/>
    </row>
    <row r="26" spans="1:10" ht="27.75" customHeight="1">
      <c r="A26" s="221" t="s">
        <v>155</v>
      </c>
      <c r="B26" s="221"/>
      <c r="C26" s="221"/>
      <c r="D26" s="220"/>
      <c r="E26" s="220"/>
      <c r="F26" s="220"/>
      <c r="G26" s="220"/>
      <c r="H26" s="148"/>
      <c r="I26" s="148"/>
      <c r="J26" s="148"/>
    </row>
  </sheetData>
  <sheetProtection algorithmName="SHA-512" hashValue="plrfcFB+Xo6YIVsPCJnCKE4shdyMcxOxRowAwWNEZ8zuz4Z2gipfuTX6Zo0RPi6vzpYsUgStf/ixJrCfZh8IyQ==" saltValue="uzORKgoy5s4SJRx9oUnvyg==" spinCount="100000" sheet="1" objects="1" formatCells="0" formatColumns="0" formatRows="0" insertColumns="0" insertRows="0" insertHyperlinks="0" deleteColumns="0" deleteRows="0" sort="0" autoFilter="0" pivotTables="0"/>
  <mergeCells count="16">
    <mergeCell ref="A10:K10"/>
    <mergeCell ref="A1:K1"/>
    <mergeCell ref="A2:K2"/>
    <mergeCell ref="A12:K12"/>
    <mergeCell ref="A14:K14"/>
    <mergeCell ref="A3:K3"/>
    <mergeCell ref="A15:K15"/>
    <mergeCell ref="A16:K16"/>
    <mergeCell ref="A25:C25"/>
    <mergeCell ref="D25:G25"/>
    <mergeCell ref="A26:C26"/>
    <mergeCell ref="D26:G26"/>
    <mergeCell ref="A23:C23"/>
    <mergeCell ref="D23:G23"/>
    <mergeCell ref="A24:C24"/>
    <mergeCell ref="D24:G24"/>
  </mergeCells>
  <pageMargins left="0.7" right="0.7" top="0.75" bottom="0.75" header="0.3" footer="0.3"/>
  <pageSetup paperSize="9" scale="87" orientation="portrait" r:id="rId1"/>
  <headerFooter>
    <oddHeader>&amp;R&amp;"Monotype Corsiva"&amp;12О.В. Яковлева&amp;L&amp;"Monotype Corsiva"&amp;12Диагностика индивидуального развития детей  6-7 лет детей с ТНР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>
    <tabColor rgb="FF92D050"/>
    <pageSetUpPr fitToPage="1"/>
  </sheetPr>
  <dimension ref="A1:AI58"/>
  <sheetViews>
    <sheetView view="pageLayout" zoomScale="55" zoomScaleNormal="70" zoomScalePageLayoutView="55" workbookViewId="0">
      <selection activeCell="C8" sqref="C8:AD31"/>
    </sheetView>
  </sheetViews>
  <sheetFormatPr defaultRowHeight="14.5"/>
  <cols>
    <col min="2" max="2" width="27.1796875" customWidth="1"/>
  </cols>
  <sheetData>
    <row r="1" spans="1:35" ht="17.5">
      <c r="A1" s="260" t="s">
        <v>138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1"/>
      <c r="AH1" s="1"/>
      <c r="AI1" s="1"/>
    </row>
    <row r="2" spans="1:35" ht="17.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1"/>
      <c r="AH2" s="1"/>
      <c r="AI2" s="1"/>
    </row>
    <row r="3" spans="1:35" ht="17.5">
      <c r="A3" s="34" t="s">
        <v>139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243" t="s">
        <v>394</v>
      </c>
      <c r="AC3" s="243"/>
      <c r="AD3" s="1"/>
      <c r="AE3" s="1"/>
      <c r="AF3" s="1"/>
      <c r="AG3" s="1"/>
      <c r="AH3" s="1"/>
      <c r="AI3" s="1"/>
    </row>
    <row r="4" spans="1:35" ht="18.5" thickBot="1">
      <c r="A4" s="3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>
      <c r="A5" s="268" t="s">
        <v>11</v>
      </c>
      <c r="B5" s="268" t="s">
        <v>12</v>
      </c>
      <c r="C5" s="278" t="s">
        <v>140</v>
      </c>
      <c r="D5" s="279"/>
      <c r="E5" s="278" t="s">
        <v>141</v>
      </c>
      <c r="F5" s="279"/>
      <c r="G5" s="278" t="s">
        <v>142</v>
      </c>
      <c r="H5" s="279"/>
      <c r="I5" s="366" t="s">
        <v>143</v>
      </c>
      <c r="J5" s="366"/>
      <c r="K5" s="366" t="s">
        <v>144</v>
      </c>
      <c r="L5" s="366"/>
      <c r="M5" s="366" t="s">
        <v>145</v>
      </c>
      <c r="N5" s="366"/>
      <c r="O5" s="366" t="s">
        <v>146</v>
      </c>
      <c r="P5" s="366"/>
      <c r="Q5" s="366" t="s">
        <v>147</v>
      </c>
      <c r="R5" s="366"/>
      <c r="S5" s="366" t="s">
        <v>148</v>
      </c>
      <c r="T5" s="366"/>
      <c r="U5" s="278" t="s">
        <v>149</v>
      </c>
      <c r="V5" s="279"/>
      <c r="W5" s="278" t="s">
        <v>150</v>
      </c>
      <c r="X5" s="279"/>
      <c r="Y5" s="278" t="s">
        <v>151</v>
      </c>
      <c r="Z5" s="279"/>
      <c r="AA5" s="278" t="s">
        <v>152</v>
      </c>
      <c r="AB5" s="279"/>
      <c r="AC5" s="315" t="s">
        <v>153</v>
      </c>
      <c r="AD5" s="315"/>
      <c r="AE5" s="362" t="s">
        <v>21</v>
      </c>
      <c r="AF5" s="363"/>
      <c r="AG5" s="1"/>
      <c r="AH5" s="1"/>
      <c r="AI5" s="1"/>
    </row>
    <row r="6" spans="1:35" ht="130.5" customHeight="1" thickBot="1">
      <c r="A6" s="269"/>
      <c r="B6" s="269"/>
      <c r="C6" s="316"/>
      <c r="D6" s="318"/>
      <c r="E6" s="316"/>
      <c r="F6" s="318"/>
      <c r="G6" s="316"/>
      <c r="H6" s="318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16"/>
      <c r="V6" s="318"/>
      <c r="W6" s="316"/>
      <c r="X6" s="318"/>
      <c r="Y6" s="316"/>
      <c r="Z6" s="318"/>
      <c r="AA6" s="316"/>
      <c r="AB6" s="318"/>
      <c r="AC6" s="317"/>
      <c r="AD6" s="317"/>
      <c r="AE6" s="364"/>
      <c r="AF6" s="365"/>
      <c r="AG6" s="1"/>
      <c r="AH6" s="1"/>
      <c r="AI6" s="1"/>
    </row>
    <row r="7" spans="1:35" ht="16" thickBot="1">
      <c r="A7" s="270"/>
      <c r="B7" s="270"/>
      <c r="C7" s="14" t="s">
        <v>45</v>
      </c>
      <c r="D7" s="14" t="s">
        <v>46</v>
      </c>
      <c r="E7" s="14" t="s">
        <v>45</v>
      </c>
      <c r="F7" s="14" t="s">
        <v>46</v>
      </c>
      <c r="G7" s="14" t="s">
        <v>45</v>
      </c>
      <c r="H7" s="14" t="s">
        <v>46</v>
      </c>
      <c r="I7" s="14" t="s">
        <v>45</v>
      </c>
      <c r="J7" s="14" t="s">
        <v>46</v>
      </c>
      <c r="K7" s="14" t="s">
        <v>45</v>
      </c>
      <c r="L7" s="14" t="s">
        <v>46</v>
      </c>
      <c r="M7" s="14" t="s">
        <v>45</v>
      </c>
      <c r="N7" s="14" t="s">
        <v>46</v>
      </c>
      <c r="O7" s="14" t="s">
        <v>45</v>
      </c>
      <c r="P7" s="14" t="s">
        <v>46</v>
      </c>
      <c r="Q7" s="14" t="s">
        <v>45</v>
      </c>
      <c r="R7" s="14" t="s">
        <v>46</v>
      </c>
      <c r="S7" s="14" t="s">
        <v>45</v>
      </c>
      <c r="T7" s="14" t="s">
        <v>46</v>
      </c>
      <c r="U7" s="14" t="s">
        <v>45</v>
      </c>
      <c r="V7" s="14" t="s">
        <v>46</v>
      </c>
      <c r="W7" s="14" t="s">
        <v>45</v>
      </c>
      <c r="X7" s="14" t="s">
        <v>46</v>
      </c>
      <c r="Y7" s="14" t="s">
        <v>154</v>
      </c>
      <c r="Z7" s="14" t="s">
        <v>46</v>
      </c>
      <c r="AA7" s="14" t="s">
        <v>45</v>
      </c>
      <c r="AB7" s="14" t="s">
        <v>46</v>
      </c>
      <c r="AC7" s="14" t="s">
        <v>45</v>
      </c>
      <c r="AD7" s="14" t="s">
        <v>46</v>
      </c>
      <c r="AE7" s="36" t="s">
        <v>45</v>
      </c>
      <c r="AF7" s="36" t="s">
        <v>46</v>
      </c>
      <c r="AG7" s="1"/>
      <c r="AH7" s="1"/>
      <c r="AI7" s="1"/>
    </row>
    <row r="8" spans="1:35" ht="16" thickBot="1">
      <c r="A8" s="15">
        <v>1</v>
      </c>
      <c r="B8" s="16" t="s">
        <v>47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151">
        <f>(C8+E8+G8+I8+K8+M8+O8+Q8+S8+U8+W8+Y8+AA8+AC8)/14</f>
        <v>0</v>
      </c>
      <c r="AF8" s="151">
        <f>(D8+F8+H8+J8+L8+N8+P8+R8+T8+V8+X8+Z8+AB8+AD8)/14</f>
        <v>0</v>
      </c>
      <c r="AG8" s="1"/>
      <c r="AH8" s="1"/>
      <c r="AI8" s="1"/>
    </row>
    <row r="9" spans="1:35" ht="16" thickBot="1">
      <c r="A9" s="15">
        <v>2</v>
      </c>
      <c r="B9" s="16" t="s">
        <v>48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151">
        <f t="shared" ref="AE9:AF32" si="0">(C9+E9+G9+I9+K9+M9+O9+Q9+S9+U9+W9+Y9+AA9+AC9)/14</f>
        <v>0</v>
      </c>
      <c r="AF9" s="151">
        <f t="shared" si="0"/>
        <v>0</v>
      </c>
      <c r="AG9" s="1"/>
      <c r="AH9" s="1"/>
      <c r="AI9" s="1"/>
    </row>
    <row r="10" spans="1:35" ht="18" customHeight="1" thickBot="1">
      <c r="A10" s="15">
        <v>3</v>
      </c>
      <c r="B10" s="16" t="s">
        <v>49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151">
        <f t="shared" si="0"/>
        <v>0</v>
      </c>
      <c r="AF10" s="151">
        <f t="shared" si="0"/>
        <v>0</v>
      </c>
      <c r="AG10" s="1"/>
      <c r="AH10" s="1"/>
      <c r="AI10" s="1"/>
    </row>
    <row r="11" spans="1:35" ht="16" thickBot="1">
      <c r="A11" s="15">
        <v>4</v>
      </c>
      <c r="B11" s="16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151">
        <f t="shared" si="0"/>
        <v>0</v>
      </c>
      <c r="AF11" s="151">
        <f t="shared" si="0"/>
        <v>0</v>
      </c>
      <c r="AG11" s="1"/>
      <c r="AH11" s="1"/>
      <c r="AI11" s="1"/>
    </row>
    <row r="12" spans="1:35" ht="16" thickBot="1">
      <c r="A12" s="15">
        <v>5</v>
      </c>
      <c r="B12" s="1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151">
        <f t="shared" si="0"/>
        <v>0</v>
      </c>
      <c r="AF12" s="151">
        <f t="shared" si="0"/>
        <v>0</v>
      </c>
      <c r="AG12" s="1"/>
      <c r="AH12" s="1"/>
      <c r="AI12" s="1"/>
    </row>
    <row r="13" spans="1:35" ht="16" thickBot="1">
      <c r="A13" s="15">
        <v>6</v>
      </c>
      <c r="B13" s="1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151">
        <f t="shared" si="0"/>
        <v>0</v>
      </c>
      <c r="AF13" s="151">
        <f t="shared" si="0"/>
        <v>0</v>
      </c>
      <c r="AG13" s="1"/>
      <c r="AH13" s="1"/>
      <c r="AI13" s="1"/>
    </row>
    <row r="14" spans="1:35" ht="16" thickBot="1">
      <c r="A14" s="15">
        <v>7</v>
      </c>
      <c r="B14" s="1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151">
        <f t="shared" si="0"/>
        <v>0</v>
      </c>
      <c r="AF14" s="151">
        <f t="shared" si="0"/>
        <v>0</v>
      </c>
      <c r="AG14" s="1"/>
      <c r="AH14" s="1"/>
      <c r="AI14" s="1"/>
    </row>
    <row r="15" spans="1:35" ht="16" thickBot="1">
      <c r="A15" s="15">
        <v>8</v>
      </c>
      <c r="B15" s="1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151">
        <f t="shared" si="0"/>
        <v>0</v>
      </c>
      <c r="AF15" s="151">
        <f t="shared" si="0"/>
        <v>0</v>
      </c>
      <c r="AG15" s="1"/>
      <c r="AH15" s="1"/>
      <c r="AI15" s="1"/>
    </row>
    <row r="16" spans="1:35" ht="16" thickBot="1">
      <c r="A16" s="15">
        <v>9</v>
      </c>
      <c r="B16" s="1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151">
        <f t="shared" si="0"/>
        <v>0</v>
      </c>
      <c r="AF16" s="151">
        <f t="shared" si="0"/>
        <v>0</v>
      </c>
      <c r="AG16" s="1"/>
      <c r="AH16" s="1"/>
      <c r="AI16" s="1"/>
    </row>
    <row r="17" spans="1:35" ht="16" thickBot="1">
      <c r="A17" s="15">
        <v>10</v>
      </c>
      <c r="B17" s="1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151">
        <f t="shared" si="0"/>
        <v>0</v>
      </c>
      <c r="AF17" s="151">
        <f t="shared" si="0"/>
        <v>0</v>
      </c>
      <c r="AG17" s="1"/>
      <c r="AH17" s="1"/>
      <c r="AI17" s="1"/>
    </row>
    <row r="18" spans="1:35" ht="16" thickBot="1">
      <c r="A18" s="15">
        <v>11</v>
      </c>
      <c r="B18" s="1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151">
        <f t="shared" si="0"/>
        <v>0</v>
      </c>
      <c r="AF18" s="151">
        <f t="shared" si="0"/>
        <v>0</v>
      </c>
      <c r="AG18" s="1"/>
      <c r="AH18" s="1"/>
      <c r="AI18" s="1"/>
    </row>
    <row r="19" spans="1:35" ht="16" thickBot="1">
      <c r="A19" s="15">
        <v>12</v>
      </c>
      <c r="B19" s="1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151">
        <f t="shared" si="0"/>
        <v>0</v>
      </c>
      <c r="AF19" s="151">
        <f t="shared" si="0"/>
        <v>0</v>
      </c>
      <c r="AG19" s="1"/>
      <c r="AH19" s="1"/>
      <c r="AI19" s="1"/>
    </row>
    <row r="20" spans="1:35" ht="16" thickBot="1">
      <c r="A20" s="15">
        <v>13</v>
      </c>
      <c r="B20" s="1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151">
        <f t="shared" si="0"/>
        <v>0</v>
      </c>
      <c r="AF20" s="151">
        <f t="shared" si="0"/>
        <v>0</v>
      </c>
      <c r="AG20" s="1"/>
      <c r="AH20" s="1"/>
      <c r="AI20" s="1"/>
    </row>
    <row r="21" spans="1:35" ht="16" thickBot="1">
      <c r="A21" s="15">
        <v>14</v>
      </c>
      <c r="B21" s="1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151">
        <f t="shared" si="0"/>
        <v>0</v>
      </c>
      <c r="AF21" s="151">
        <f t="shared" si="0"/>
        <v>0</v>
      </c>
      <c r="AG21" s="1"/>
      <c r="AH21" s="1"/>
      <c r="AI21" s="1"/>
    </row>
    <row r="22" spans="1:35" ht="16" thickBot="1">
      <c r="A22" s="15">
        <v>15</v>
      </c>
      <c r="B22" s="1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151">
        <f t="shared" si="0"/>
        <v>0</v>
      </c>
      <c r="AF22" s="151">
        <f t="shared" si="0"/>
        <v>0</v>
      </c>
      <c r="AG22" s="1"/>
      <c r="AH22" s="1"/>
      <c r="AI22" s="1"/>
    </row>
    <row r="23" spans="1:35" ht="16" thickBot="1">
      <c r="A23" s="15">
        <v>16</v>
      </c>
      <c r="B23" s="1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151">
        <f t="shared" si="0"/>
        <v>0</v>
      </c>
      <c r="AF23" s="151">
        <f t="shared" si="0"/>
        <v>0</v>
      </c>
      <c r="AG23" s="1"/>
      <c r="AH23" s="1"/>
      <c r="AI23" s="1"/>
    </row>
    <row r="24" spans="1:35" ht="16" thickBot="1">
      <c r="A24" s="15">
        <v>17</v>
      </c>
      <c r="B24" s="1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151">
        <f t="shared" si="0"/>
        <v>0</v>
      </c>
      <c r="AF24" s="151">
        <f t="shared" si="0"/>
        <v>0</v>
      </c>
      <c r="AG24" s="1"/>
      <c r="AH24" s="1"/>
      <c r="AI24" s="1"/>
    </row>
    <row r="25" spans="1:35" ht="16" thickBot="1">
      <c r="A25" s="15">
        <v>18</v>
      </c>
      <c r="B25" s="1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151">
        <f t="shared" si="0"/>
        <v>0</v>
      </c>
      <c r="AF25" s="151">
        <f t="shared" si="0"/>
        <v>0</v>
      </c>
      <c r="AG25" s="1"/>
      <c r="AH25" s="1"/>
      <c r="AI25" s="1"/>
    </row>
    <row r="26" spans="1:35" ht="16" thickBot="1">
      <c r="A26" s="15">
        <v>19</v>
      </c>
      <c r="B26" s="1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151">
        <f t="shared" si="0"/>
        <v>0</v>
      </c>
      <c r="AF26" s="151">
        <f t="shared" si="0"/>
        <v>0</v>
      </c>
      <c r="AG26" s="1"/>
      <c r="AH26" s="1"/>
      <c r="AI26" s="1"/>
    </row>
    <row r="27" spans="1:35" ht="16" thickBot="1">
      <c r="A27" s="15">
        <v>20</v>
      </c>
      <c r="B27" s="1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151">
        <f t="shared" si="0"/>
        <v>0</v>
      </c>
      <c r="AF27" s="151">
        <f t="shared" si="0"/>
        <v>0</v>
      </c>
      <c r="AG27" s="1"/>
      <c r="AH27" s="1"/>
      <c r="AI27" s="1"/>
    </row>
    <row r="28" spans="1:35" ht="16" thickBot="1">
      <c r="A28" s="15">
        <v>21</v>
      </c>
      <c r="B28" s="1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151">
        <f t="shared" si="0"/>
        <v>0</v>
      </c>
      <c r="AF28" s="151">
        <f t="shared" si="0"/>
        <v>0</v>
      </c>
      <c r="AG28" s="1"/>
      <c r="AH28" s="1"/>
      <c r="AI28" s="1"/>
    </row>
    <row r="29" spans="1:35" ht="16" thickBot="1">
      <c r="A29" s="15">
        <v>22</v>
      </c>
      <c r="B29" s="1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151">
        <f t="shared" si="0"/>
        <v>0</v>
      </c>
      <c r="AF29" s="151">
        <f t="shared" si="0"/>
        <v>0</v>
      </c>
      <c r="AG29" s="1"/>
      <c r="AH29" s="1"/>
      <c r="AI29" s="1"/>
    </row>
    <row r="30" spans="1:35" ht="16" thickBot="1">
      <c r="A30" s="15">
        <v>23</v>
      </c>
      <c r="B30" s="1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151">
        <f t="shared" si="0"/>
        <v>0</v>
      </c>
      <c r="AF30" s="151">
        <f t="shared" si="0"/>
        <v>0</v>
      </c>
      <c r="AG30" s="1"/>
      <c r="AH30" s="1"/>
      <c r="AI30" s="1"/>
    </row>
    <row r="31" spans="1:35" ht="16" thickBot="1">
      <c r="A31" s="15">
        <v>24</v>
      </c>
      <c r="B31" s="1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151">
        <f t="shared" si="0"/>
        <v>0</v>
      </c>
      <c r="AF31" s="151">
        <f t="shared" si="0"/>
        <v>0</v>
      </c>
      <c r="AG31" s="1"/>
      <c r="AH31" s="1"/>
      <c r="AI31" s="1"/>
    </row>
    <row r="32" spans="1:35" s="54" customFormat="1" ht="16" thickBot="1">
      <c r="A32" s="13"/>
      <c r="B32" s="53" t="s">
        <v>50</v>
      </c>
      <c r="C32" s="18">
        <f>(C8+C9+C10+C11+C12+C13+C14+C15+C16+C17+C18+C19+C20+C21+C22+C23+C24+C25+C26+C27+C28+C29+C30+C31)/COUNTA($B$8:$B$31)</f>
        <v>0</v>
      </c>
      <c r="D32" s="18">
        <f t="shared" ref="D32:AD32" si="1">(D8+D9+D10+D11+D12+D13+D14+D15+D16+D17+D18+D19+D20+D21+D22+D23+D24+D25+D26+D27+D28+D29+D30+D31)/COUNTA($B$8:$B$31)</f>
        <v>0</v>
      </c>
      <c r="E32" s="18">
        <f t="shared" si="1"/>
        <v>0</v>
      </c>
      <c r="F32" s="18">
        <f t="shared" si="1"/>
        <v>0</v>
      </c>
      <c r="G32" s="18">
        <f t="shared" si="1"/>
        <v>0</v>
      </c>
      <c r="H32" s="18">
        <f t="shared" si="1"/>
        <v>0</v>
      </c>
      <c r="I32" s="18">
        <f t="shared" si="1"/>
        <v>0</v>
      </c>
      <c r="J32" s="18">
        <f t="shared" si="1"/>
        <v>0</v>
      </c>
      <c r="K32" s="18">
        <f t="shared" si="1"/>
        <v>0</v>
      </c>
      <c r="L32" s="18">
        <f t="shared" si="1"/>
        <v>0</v>
      </c>
      <c r="M32" s="18">
        <f t="shared" si="1"/>
        <v>0</v>
      </c>
      <c r="N32" s="18">
        <f t="shared" si="1"/>
        <v>0</v>
      </c>
      <c r="O32" s="18">
        <f t="shared" si="1"/>
        <v>0</v>
      </c>
      <c r="P32" s="18">
        <f t="shared" si="1"/>
        <v>0</v>
      </c>
      <c r="Q32" s="18">
        <f t="shared" si="1"/>
        <v>0</v>
      </c>
      <c r="R32" s="18">
        <f t="shared" si="1"/>
        <v>0</v>
      </c>
      <c r="S32" s="18">
        <f t="shared" si="1"/>
        <v>0</v>
      </c>
      <c r="T32" s="18">
        <f t="shared" si="1"/>
        <v>0</v>
      </c>
      <c r="U32" s="18">
        <f t="shared" si="1"/>
        <v>0</v>
      </c>
      <c r="V32" s="18">
        <f t="shared" si="1"/>
        <v>0</v>
      </c>
      <c r="W32" s="18">
        <f t="shared" si="1"/>
        <v>0</v>
      </c>
      <c r="X32" s="18">
        <f t="shared" si="1"/>
        <v>0</v>
      </c>
      <c r="Y32" s="18">
        <f t="shared" si="1"/>
        <v>0</v>
      </c>
      <c r="Z32" s="18">
        <f t="shared" si="1"/>
        <v>0</v>
      </c>
      <c r="AA32" s="18">
        <f t="shared" si="1"/>
        <v>0</v>
      </c>
      <c r="AB32" s="18">
        <f t="shared" si="1"/>
        <v>0</v>
      </c>
      <c r="AC32" s="18">
        <f t="shared" si="1"/>
        <v>0</v>
      </c>
      <c r="AD32" s="18">
        <f t="shared" si="1"/>
        <v>0</v>
      </c>
      <c r="AE32" s="156">
        <f t="shared" si="0"/>
        <v>0</v>
      </c>
      <c r="AF32" s="156">
        <f t="shared" si="0"/>
        <v>0</v>
      </c>
      <c r="AG32" s="52"/>
      <c r="AH32" s="52"/>
      <c r="AI32" s="52"/>
    </row>
    <row r="33" spans="1: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>
      <c r="A36" s="1"/>
      <c r="B36" s="41" t="s">
        <v>51</v>
      </c>
      <c r="C36" s="20"/>
      <c r="D36" s="20"/>
      <c r="E36" s="20"/>
      <c r="F36" s="20"/>
      <c r="G36" s="20"/>
      <c r="H36" s="20"/>
      <c r="I36" s="20"/>
      <c r="J36" s="2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30">
      <c r="A37" s="1"/>
      <c r="B37" s="42"/>
      <c r="C37" s="22" t="s">
        <v>52</v>
      </c>
      <c r="D37" s="22" t="s">
        <v>53</v>
      </c>
      <c r="E37" s="22" t="s">
        <v>54</v>
      </c>
      <c r="F37" s="22" t="s">
        <v>55</v>
      </c>
      <c r="G37" s="43"/>
      <c r="H37" s="43"/>
      <c r="I37" s="43"/>
      <c r="J37" s="4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5">
      <c r="A38" s="1"/>
      <c r="B38" s="44" t="s">
        <v>56</v>
      </c>
      <c r="C38" s="24">
        <f>COUNTA(B8:B31)</f>
        <v>3</v>
      </c>
      <c r="D38" s="24">
        <f>COUNTIF(AE8:AE31,"&gt;=3,8")</f>
        <v>0</v>
      </c>
      <c r="E38" s="24">
        <f>COUNTIFS(AE8:AE31,"&lt;3,7",AE8:AE31,"&gt;=2,3")</f>
        <v>0</v>
      </c>
      <c r="F38" s="158">
        <f>COUNTIFS(AE8:AE31,"&lt;2,2",AE8:AE31,"&gt;0")</f>
        <v>0</v>
      </c>
      <c r="G38" s="45"/>
      <c r="H38" s="45"/>
      <c r="I38" s="45"/>
      <c r="J38" s="4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5">
      <c r="A39" s="1"/>
      <c r="B39" s="44" t="s">
        <v>57</v>
      </c>
      <c r="C39" s="24">
        <v>100</v>
      </c>
      <c r="D39" s="24">
        <f>D38*C39/C38</f>
        <v>0</v>
      </c>
      <c r="E39" s="25">
        <f>E38*C39/C38</f>
        <v>0</v>
      </c>
      <c r="F39" s="159">
        <f>F38*C39/C38</f>
        <v>0</v>
      </c>
      <c r="G39" s="45"/>
      <c r="H39" s="45"/>
      <c r="I39" s="46"/>
      <c r="J39" s="4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5">
      <c r="A40" s="1"/>
      <c r="B40" s="20"/>
      <c r="C40" s="26"/>
      <c r="D40" s="26"/>
      <c r="E40" s="26"/>
      <c r="F40" s="26"/>
      <c r="G40" s="20"/>
      <c r="H40" s="20"/>
      <c r="I40" s="20"/>
      <c r="J40" s="2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5">
      <c r="A41" s="1"/>
      <c r="B41" s="20"/>
      <c r="C41" s="26"/>
      <c r="D41" s="26"/>
      <c r="E41" s="26"/>
      <c r="F41" s="26"/>
      <c r="G41" s="20"/>
      <c r="H41" s="20"/>
      <c r="I41" s="20"/>
      <c r="J41" s="2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5">
      <c r="A42" s="1"/>
      <c r="B42" s="41" t="s">
        <v>58</v>
      </c>
      <c r="C42" s="26"/>
      <c r="D42" s="26"/>
      <c r="E42" s="26"/>
      <c r="F42" s="26"/>
      <c r="G42" s="20"/>
      <c r="H42" s="20"/>
      <c r="I42" s="20"/>
      <c r="J42" s="2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30">
      <c r="A43" s="1"/>
      <c r="B43" s="42"/>
      <c r="C43" s="22" t="s">
        <v>52</v>
      </c>
      <c r="D43" s="22" t="s">
        <v>53</v>
      </c>
      <c r="E43" s="22" t="s">
        <v>54</v>
      </c>
      <c r="F43" s="22" t="s">
        <v>55</v>
      </c>
      <c r="G43" s="47"/>
      <c r="H43" s="48"/>
      <c r="I43" s="48"/>
      <c r="J43" s="4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5">
      <c r="A44" s="1"/>
      <c r="B44" s="44" t="s">
        <v>56</v>
      </c>
      <c r="C44" s="24">
        <f>COUNTA(B8:B31)</f>
        <v>3</v>
      </c>
      <c r="D44" s="24">
        <f>COUNTIF(AF8:AF31,"&gt;=3,8")</f>
        <v>0</v>
      </c>
      <c r="E44" s="24">
        <f>COUNTIFS(AF8:AF31,"&lt;3,7",AF8:AF31,"&gt;=2,3")</f>
        <v>0</v>
      </c>
      <c r="F44" s="158">
        <f>COUNTIFS(AF8:AF31,"&lt;2,2",AF8:AF31,"&gt;0")</f>
        <v>0</v>
      </c>
      <c r="G44" s="49"/>
      <c r="H44" s="45"/>
      <c r="I44" s="45"/>
      <c r="J44" s="4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5">
      <c r="A45" s="1"/>
      <c r="B45" s="44" t="s">
        <v>57</v>
      </c>
      <c r="C45" s="24">
        <v>100</v>
      </c>
      <c r="D45" s="25">
        <f>D44*C45/C44</f>
        <v>0</v>
      </c>
      <c r="E45" s="25">
        <f>E44*C45/C44</f>
        <v>0</v>
      </c>
      <c r="F45" s="159">
        <f>F44*C45/C44</f>
        <v>0</v>
      </c>
      <c r="G45" s="50"/>
      <c r="H45" s="46"/>
      <c r="I45" s="46"/>
      <c r="J45" s="4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>
      <c r="A50" s="1"/>
      <c r="B50" s="5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</sheetData>
  <sheetProtection algorithmName="SHA-512" hashValue="tyyvEl6kL6+NtUQu2dU2YSkNI4Z7ttcUy5iO/+ttbDSDZrxmXvrq+LpQGs6yEudoAsaDAYTn27jzttndnNwQxw==" saltValue="BQ4MTtWaSrAnQcMD7+F6ag==" spinCount="100000" sheet="1" objects="1" formatCells="0" formatColumns="0" formatRows="0" insertColumns="0" insertRows="0" insertHyperlinks="0" deleteColumns="0" deleteRows="0" sort="0" autoFilter="0" pivotTables="0"/>
  <mergeCells count="19">
    <mergeCell ref="A1:AF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AB3:AC3"/>
    <mergeCell ref="AC5:AD6"/>
    <mergeCell ref="AE5:AF6"/>
    <mergeCell ref="Q5:R6"/>
    <mergeCell ref="S5:T6"/>
    <mergeCell ref="U5:V6"/>
    <mergeCell ref="W5:X6"/>
    <mergeCell ref="Y5:Z6"/>
    <mergeCell ref="AA5:AB6"/>
  </mergeCells>
  <hyperlinks>
    <hyperlink ref="AB3" location="ОГЛАВЛЕНИЕ!A1" display="ОГЛАВЛЕНИЕ" xr:uid="{00000000-0004-0000-0900-000000000000}"/>
  </hyperlinks>
  <pageMargins left="0.7" right="0.7" top="0.75" bottom="0.75" header="0.3" footer="0.3"/>
  <pageSetup paperSize="9" scale="44" fitToHeight="0" orientation="landscape" verticalDpi="0" r:id="rId1"/>
  <headerFooter>
    <oddHeader>&amp;LДиагностика индивидуального развития детей 6-7 лет с ТНР&amp;R&amp;"Monotype Corsiva,обычный"О.В. Яковлева</oddHeader>
    <oddFooter>&amp;Rhttps://vk.com/travel_posobiya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>
    <tabColor rgb="FF92D050"/>
    <pageSetUpPr fitToPage="1"/>
  </sheetPr>
  <dimension ref="A1:AN42"/>
  <sheetViews>
    <sheetView view="pageLayout" zoomScale="40" zoomScaleNormal="40" zoomScalePageLayoutView="40" workbookViewId="0">
      <selection activeCell="C6" sqref="C6:AL29"/>
    </sheetView>
  </sheetViews>
  <sheetFormatPr defaultColWidth="9.1796875" defaultRowHeight="14.5"/>
  <cols>
    <col min="1" max="1" width="9.1796875" style="1"/>
    <col min="2" max="2" width="27.26953125" style="1" customWidth="1"/>
    <col min="3" max="16384" width="9.1796875" style="1"/>
  </cols>
  <sheetData>
    <row r="1" spans="1:40" ht="17.5">
      <c r="A1" s="30" t="s">
        <v>156</v>
      </c>
      <c r="AM1" s="243" t="s">
        <v>394</v>
      </c>
      <c r="AN1" s="243"/>
    </row>
    <row r="2" spans="1:40" ht="15" thickBot="1"/>
    <row r="3" spans="1:40" ht="40.5" customHeight="1" thickBot="1">
      <c r="A3" s="268" t="s">
        <v>11</v>
      </c>
      <c r="B3" s="268" t="s">
        <v>12</v>
      </c>
      <c r="C3" s="310" t="s">
        <v>157</v>
      </c>
      <c r="D3" s="311"/>
      <c r="E3" s="311"/>
      <c r="F3" s="311"/>
      <c r="G3" s="372" t="s">
        <v>158</v>
      </c>
      <c r="H3" s="373"/>
      <c r="I3" s="373"/>
      <c r="J3" s="374"/>
      <c r="K3" s="278" t="s">
        <v>159</v>
      </c>
      <c r="L3" s="315"/>
      <c r="M3" s="278" t="s">
        <v>160</v>
      </c>
      <c r="N3" s="279"/>
      <c r="O3" s="278" t="s">
        <v>161</v>
      </c>
      <c r="P3" s="315"/>
      <c r="Q3" s="278" t="s">
        <v>162</v>
      </c>
      <c r="R3" s="279"/>
      <c r="S3" s="376" t="s">
        <v>163</v>
      </c>
      <c r="T3" s="369"/>
      <c r="U3" s="278" t="s">
        <v>164</v>
      </c>
      <c r="V3" s="315"/>
      <c r="W3" s="368" t="s">
        <v>165</v>
      </c>
      <c r="X3" s="369"/>
      <c r="Y3" s="278" t="s">
        <v>166</v>
      </c>
      <c r="Z3" s="279"/>
      <c r="AA3" s="278" t="s">
        <v>167</v>
      </c>
      <c r="AB3" s="279"/>
      <c r="AC3" s="278" t="s">
        <v>168</v>
      </c>
      <c r="AD3" s="315"/>
      <c r="AE3" s="278" t="s">
        <v>169</v>
      </c>
      <c r="AF3" s="279"/>
      <c r="AG3" s="315" t="s">
        <v>170</v>
      </c>
      <c r="AH3" s="279"/>
      <c r="AI3" s="315" t="s">
        <v>171</v>
      </c>
      <c r="AJ3" s="279"/>
      <c r="AK3" s="315" t="s">
        <v>172</v>
      </c>
      <c r="AL3" s="279"/>
      <c r="AM3" s="288" t="s">
        <v>21</v>
      </c>
      <c r="AN3" s="288"/>
    </row>
    <row r="4" spans="1:40" ht="106.5" customHeight="1" thickBot="1">
      <c r="A4" s="269"/>
      <c r="B4" s="269"/>
      <c r="C4" s="313" t="s">
        <v>173</v>
      </c>
      <c r="D4" s="314"/>
      <c r="E4" s="313" t="s">
        <v>174</v>
      </c>
      <c r="F4" s="375"/>
      <c r="G4" s="313" t="s">
        <v>173</v>
      </c>
      <c r="H4" s="314"/>
      <c r="I4" s="313" t="s">
        <v>174</v>
      </c>
      <c r="J4" s="375"/>
      <c r="K4" s="316"/>
      <c r="L4" s="317"/>
      <c r="M4" s="316"/>
      <c r="N4" s="318"/>
      <c r="O4" s="316"/>
      <c r="P4" s="317"/>
      <c r="Q4" s="316"/>
      <c r="R4" s="318"/>
      <c r="S4" s="377"/>
      <c r="T4" s="371"/>
      <c r="U4" s="316"/>
      <c r="V4" s="317"/>
      <c r="W4" s="370"/>
      <c r="X4" s="371"/>
      <c r="Y4" s="316"/>
      <c r="Z4" s="318"/>
      <c r="AA4" s="316"/>
      <c r="AB4" s="318"/>
      <c r="AC4" s="316"/>
      <c r="AD4" s="317"/>
      <c r="AE4" s="316"/>
      <c r="AF4" s="318"/>
      <c r="AG4" s="317"/>
      <c r="AH4" s="318"/>
      <c r="AI4" s="317"/>
      <c r="AJ4" s="318"/>
      <c r="AK4" s="317"/>
      <c r="AL4" s="318"/>
      <c r="AM4" s="288"/>
      <c r="AN4" s="288"/>
    </row>
    <row r="5" spans="1:40" ht="16" thickBot="1">
      <c r="A5" s="270"/>
      <c r="B5" s="270"/>
      <c r="C5" s="14" t="s">
        <v>45</v>
      </c>
      <c r="D5" s="14" t="s">
        <v>46</v>
      </c>
      <c r="E5" s="14" t="s">
        <v>45</v>
      </c>
      <c r="F5" s="14" t="s">
        <v>46</v>
      </c>
      <c r="G5" s="14" t="s">
        <v>45</v>
      </c>
      <c r="H5" s="14" t="s">
        <v>46</v>
      </c>
      <c r="I5" s="14" t="s">
        <v>45</v>
      </c>
      <c r="J5" s="14" t="s">
        <v>46</v>
      </c>
      <c r="K5" s="14" t="s">
        <v>45</v>
      </c>
      <c r="L5" s="14" t="s">
        <v>46</v>
      </c>
      <c r="M5" s="14" t="s">
        <v>45</v>
      </c>
      <c r="N5" s="14" t="s">
        <v>46</v>
      </c>
      <c r="O5" s="14" t="s">
        <v>45</v>
      </c>
      <c r="P5" s="14" t="s">
        <v>46</v>
      </c>
      <c r="Q5" s="14" t="s">
        <v>45</v>
      </c>
      <c r="R5" s="14" t="s">
        <v>46</v>
      </c>
      <c r="S5" s="14" t="s">
        <v>45</v>
      </c>
      <c r="T5" s="14" t="s">
        <v>46</v>
      </c>
      <c r="U5" s="14" t="s">
        <v>45</v>
      </c>
      <c r="V5" s="14" t="s">
        <v>46</v>
      </c>
      <c r="W5" s="14" t="s">
        <v>45</v>
      </c>
      <c r="X5" s="14" t="s">
        <v>46</v>
      </c>
      <c r="Y5" s="14" t="s">
        <v>45</v>
      </c>
      <c r="Z5" s="14" t="s">
        <v>46</v>
      </c>
      <c r="AA5" s="14" t="s">
        <v>45</v>
      </c>
      <c r="AB5" s="14" t="s">
        <v>46</v>
      </c>
      <c r="AC5" s="14" t="s">
        <v>45</v>
      </c>
      <c r="AD5" s="14" t="s">
        <v>46</v>
      </c>
      <c r="AE5" s="14" t="s">
        <v>45</v>
      </c>
      <c r="AF5" s="14" t="s">
        <v>46</v>
      </c>
      <c r="AG5" s="14" t="s">
        <v>45</v>
      </c>
      <c r="AH5" s="14" t="s">
        <v>46</v>
      </c>
      <c r="AI5" s="14" t="s">
        <v>45</v>
      </c>
      <c r="AJ5" s="14" t="s">
        <v>46</v>
      </c>
      <c r="AK5" s="14" t="s">
        <v>45</v>
      </c>
      <c r="AL5" s="14" t="s">
        <v>46</v>
      </c>
      <c r="AM5" s="28" t="s">
        <v>45</v>
      </c>
      <c r="AN5" s="28" t="s">
        <v>46</v>
      </c>
    </row>
    <row r="6" spans="1:40" ht="16" thickBot="1">
      <c r="A6" s="15">
        <v>1</v>
      </c>
      <c r="B6" s="16" t="s">
        <v>47</v>
      </c>
      <c r="C6" s="56">
        <v>2</v>
      </c>
      <c r="D6" s="56">
        <v>3</v>
      </c>
      <c r="E6" s="56">
        <v>2</v>
      </c>
      <c r="F6" s="56">
        <v>3</v>
      </c>
      <c r="G6" s="56">
        <v>4</v>
      </c>
      <c r="H6" s="56">
        <v>5</v>
      </c>
      <c r="I6" s="56">
        <v>3</v>
      </c>
      <c r="J6" s="56">
        <v>5</v>
      </c>
      <c r="K6" s="56">
        <v>3</v>
      </c>
      <c r="L6" s="56">
        <v>4</v>
      </c>
      <c r="M6" s="56">
        <v>2</v>
      </c>
      <c r="N6" s="56">
        <v>3</v>
      </c>
      <c r="O6" s="56">
        <v>3</v>
      </c>
      <c r="P6" s="56">
        <v>4</v>
      </c>
      <c r="Q6" s="56">
        <v>4</v>
      </c>
      <c r="R6" s="56">
        <v>5</v>
      </c>
      <c r="S6" s="56">
        <v>4</v>
      </c>
      <c r="T6" s="56">
        <v>5</v>
      </c>
      <c r="U6" s="56">
        <v>3</v>
      </c>
      <c r="V6" s="56">
        <v>5</v>
      </c>
      <c r="W6" s="56">
        <v>2</v>
      </c>
      <c r="X6" s="56">
        <v>4</v>
      </c>
      <c r="Y6" s="56">
        <v>3</v>
      </c>
      <c r="Z6" s="56">
        <v>4</v>
      </c>
      <c r="AA6" s="56">
        <v>3</v>
      </c>
      <c r="AB6" s="56">
        <v>5</v>
      </c>
      <c r="AC6" s="56">
        <v>3</v>
      </c>
      <c r="AD6" s="56">
        <v>4</v>
      </c>
      <c r="AE6" s="56">
        <v>2</v>
      </c>
      <c r="AF6" s="56">
        <v>3</v>
      </c>
      <c r="AG6" s="56">
        <v>2</v>
      </c>
      <c r="AH6" s="56">
        <v>3</v>
      </c>
      <c r="AI6" s="56">
        <v>2</v>
      </c>
      <c r="AJ6" s="56">
        <v>3</v>
      </c>
      <c r="AK6" s="56">
        <v>3</v>
      </c>
      <c r="AL6" s="56">
        <v>4</v>
      </c>
      <c r="AM6" s="165">
        <f>(C6+E6+G6+I6+K6+M6+O6+Q6+S6+U6+W6+Y6+AA6+AC6+AE6+AG6+AI6+AK6)/18</f>
        <v>2.7777777777777777</v>
      </c>
      <c r="AN6" s="165">
        <f>(D6+F6+H6+J6+L6+N6+P6+R6+T6+V6+X6+Z6+AB6+AD6+AF6+AH6+AJ6+AL6)/18</f>
        <v>4</v>
      </c>
    </row>
    <row r="7" spans="1:40" ht="16" thickBot="1">
      <c r="A7" s="15">
        <v>2</v>
      </c>
      <c r="B7" s="16" t="s">
        <v>48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165">
        <f t="shared" ref="AM7:AN30" si="0">(C7+E7+G7+I7+K7+M7+O7+Q7+S7+U7+W7+Y7+AA7+AC7+AE7+AG7+AI7+AK7)/18</f>
        <v>0</v>
      </c>
      <c r="AN7" s="165">
        <f t="shared" si="0"/>
        <v>0</v>
      </c>
    </row>
    <row r="8" spans="1:40" ht="18" customHeight="1" thickBot="1">
      <c r="A8" s="15">
        <v>3</v>
      </c>
      <c r="B8" s="16" t="s">
        <v>49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165">
        <f t="shared" si="0"/>
        <v>0</v>
      </c>
      <c r="AN8" s="165">
        <f t="shared" si="0"/>
        <v>0</v>
      </c>
    </row>
    <row r="9" spans="1:40" ht="16" thickBot="1">
      <c r="A9" s="15">
        <v>4</v>
      </c>
      <c r="B9" s="1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165">
        <f t="shared" si="0"/>
        <v>0</v>
      </c>
      <c r="AN9" s="165">
        <f t="shared" si="0"/>
        <v>0</v>
      </c>
    </row>
    <row r="10" spans="1:40" ht="16" thickBot="1">
      <c r="A10" s="15">
        <v>5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165">
        <f t="shared" si="0"/>
        <v>0</v>
      </c>
      <c r="AN10" s="165">
        <f t="shared" si="0"/>
        <v>0</v>
      </c>
    </row>
    <row r="11" spans="1:40" ht="16" thickBot="1">
      <c r="A11" s="15">
        <v>6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165">
        <f t="shared" si="0"/>
        <v>0</v>
      </c>
      <c r="AN11" s="165">
        <f t="shared" si="0"/>
        <v>0</v>
      </c>
    </row>
    <row r="12" spans="1:40" ht="16" thickBot="1">
      <c r="A12" s="15">
        <v>7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165">
        <f t="shared" si="0"/>
        <v>0</v>
      </c>
      <c r="AN12" s="165">
        <f t="shared" si="0"/>
        <v>0</v>
      </c>
    </row>
    <row r="13" spans="1:40" ht="16" thickBot="1">
      <c r="A13" s="15">
        <v>8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165">
        <f t="shared" si="0"/>
        <v>0</v>
      </c>
      <c r="AN13" s="165">
        <f t="shared" si="0"/>
        <v>0</v>
      </c>
    </row>
    <row r="14" spans="1:40" ht="16" thickBot="1">
      <c r="A14" s="15">
        <v>9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165">
        <f t="shared" si="0"/>
        <v>0</v>
      </c>
      <c r="AN14" s="165">
        <f t="shared" si="0"/>
        <v>0</v>
      </c>
    </row>
    <row r="15" spans="1:40" ht="16" thickBot="1">
      <c r="A15" s="15">
        <v>10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165">
        <f t="shared" si="0"/>
        <v>0</v>
      </c>
      <c r="AN15" s="165">
        <f t="shared" si="0"/>
        <v>0</v>
      </c>
    </row>
    <row r="16" spans="1:40" ht="16" thickBot="1">
      <c r="A16" s="15">
        <v>11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165">
        <f t="shared" si="0"/>
        <v>0</v>
      </c>
      <c r="AN16" s="165">
        <f t="shared" si="0"/>
        <v>0</v>
      </c>
    </row>
    <row r="17" spans="1:40" ht="16" thickBot="1">
      <c r="A17" s="15">
        <v>12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165">
        <f t="shared" si="0"/>
        <v>0</v>
      </c>
      <c r="AN17" s="165">
        <f t="shared" si="0"/>
        <v>0</v>
      </c>
    </row>
    <row r="18" spans="1:40" ht="16" thickBot="1">
      <c r="A18" s="15">
        <v>13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165">
        <f t="shared" si="0"/>
        <v>0</v>
      </c>
      <c r="AN18" s="165">
        <f t="shared" si="0"/>
        <v>0</v>
      </c>
    </row>
    <row r="19" spans="1:40" ht="16" thickBot="1">
      <c r="A19" s="15">
        <v>14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165">
        <f t="shared" si="0"/>
        <v>0</v>
      </c>
      <c r="AN19" s="165">
        <f t="shared" si="0"/>
        <v>0</v>
      </c>
    </row>
    <row r="20" spans="1:40" ht="16" thickBot="1">
      <c r="A20" s="15">
        <v>15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165">
        <f t="shared" si="0"/>
        <v>0</v>
      </c>
      <c r="AN20" s="165">
        <f t="shared" si="0"/>
        <v>0</v>
      </c>
    </row>
    <row r="21" spans="1:40" ht="16" thickBot="1">
      <c r="A21" s="15">
        <v>16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165">
        <f t="shared" si="0"/>
        <v>0</v>
      </c>
      <c r="AN21" s="165">
        <f t="shared" si="0"/>
        <v>0</v>
      </c>
    </row>
    <row r="22" spans="1:40" ht="16" thickBot="1">
      <c r="A22" s="15">
        <v>17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165">
        <f t="shared" si="0"/>
        <v>0</v>
      </c>
      <c r="AN22" s="165">
        <f t="shared" si="0"/>
        <v>0</v>
      </c>
    </row>
    <row r="23" spans="1:40" ht="16" thickBot="1">
      <c r="A23" s="15">
        <v>18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165">
        <f t="shared" si="0"/>
        <v>0</v>
      </c>
      <c r="AN23" s="165">
        <f t="shared" si="0"/>
        <v>0</v>
      </c>
    </row>
    <row r="24" spans="1:40" ht="16" thickBot="1">
      <c r="A24" s="15">
        <v>19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165">
        <f t="shared" si="0"/>
        <v>0</v>
      </c>
      <c r="AN24" s="165">
        <f t="shared" si="0"/>
        <v>0</v>
      </c>
    </row>
    <row r="25" spans="1:40" ht="16" thickBot="1">
      <c r="A25" s="15">
        <v>20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165">
        <f t="shared" si="0"/>
        <v>0</v>
      </c>
      <c r="AN25" s="165">
        <f t="shared" si="0"/>
        <v>0</v>
      </c>
    </row>
    <row r="26" spans="1:40" ht="16" thickBot="1">
      <c r="A26" s="15">
        <v>21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165">
        <f t="shared" si="0"/>
        <v>0</v>
      </c>
      <c r="AN26" s="165">
        <f t="shared" si="0"/>
        <v>0</v>
      </c>
    </row>
    <row r="27" spans="1:40" ht="16" thickBot="1">
      <c r="A27" s="15">
        <v>22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165">
        <f t="shared" si="0"/>
        <v>0</v>
      </c>
      <c r="AN27" s="165">
        <f t="shared" si="0"/>
        <v>0</v>
      </c>
    </row>
    <row r="28" spans="1:40" ht="16" thickBot="1">
      <c r="A28" s="15">
        <v>23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165">
        <f t="shared" si="0"/>
        <v>0</v>
      </c>
      <c r="AN28" s="165">
        <f t="shared" si="0"/>
        <v>0</v>
      </c>
    </row>
    <row r="29" spans="1:40" ht="16" thickBot="1">
      <c r="A29" s="15">
        <v>24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165">
        <f t="shared" si="0"/>
        <v>0</v>
      </c>
      <c r="AN29" s="165">
        <f t="shared" si="0"/>
        <v>0</v>
      </c>
    </row>
    <row r="30" spans="1:40" s="52" customFormat="1" ht="16" thickBot="1">
      <c r="A30" s="13"/>
      <c r="B30" s="55" t="s">
        <v>50</v>
      </c>
      <c r="C30" s="18">
        <f>(C6+C7+C8+C9+C10+C11+C12+C13+C14+C15+C16+C17+C18+C19+C20+C21+C22+C23+C24+C25+C26+C27+C28+C29)/COUNTA($B$6:$B$29)</f>
        <v>0.66666666666666663</v>
      </c>
      <c r="D30" s="18">
        <f t="shared" ref="D30:AL30" si="1">(D6+D7+D8+D9+D10+D11+D12+D13+D14+D15+D16+D17+D18+D19+D20+D21+D22+D23+D24+D25+D26+D27+D28+D29)/COUNTA($B$6:$B$29)</f>
        <v>1</v>
      </c>
      <c r="E30" s="18">
        <f t="shared" si="1"/>
        <v>0.66666666666666663</v>
      </c>
      <c r="F30" s="18">
        <f t="shared" si="1"/>
        <v>1</v>
      </c>
      <c r="G30" s="18">
        <f t="shared" si="1"/>
        <v>1.3333333333333333</v>
      </c>
      <c r="H30" s="18">
        <f t="shared" si="1"/>
        <v>1.6666666666666667</v>
      </c>
      <c r="I30" s="18">
        <f t="shared" si="1"/>
        <v>1</v>
      </c>
      <c r="J30" s="18">
        <f t="shared" si="1"/>
        <v>1.6666666666666667</v>
      </c>
      <c r="K30" s="18">
        <f t="shared" si="1"/>
        <v>1</v>
      </c>
      <c r="L30" s="18">
        <f t="shared" si="1"/>
        <v>1.3333333333333333</v>
      </c>
      <c r="M30" s="18">
        <f t="shared" si="1"/>
        <v>0.66666666666666663</v>
      </c>
      <c r="N30" s="18">
        <f t="shared" si="1"/>
        <v>1</v>
      </c>
      <c r="O30" s="18">
        <f t="shared" si="1"/>
        <v>1</v>
      </c>
      <c r="P30" s="18">
        <f t="shared" si="1"/>
        <v>1.3333333333333333</v>
      </c>
      <c r="Q30" s="18">
        <f t="shared" si="1"/>
        <v>1.3333333333333333</v>
      </c>
      <c r="R30" s="18">
        <f t="shared" si="1"/>
        <v>1.6666666666666667</v>
      </c>
      <c r="S30" s="18">
        <f t="shared" si="1"/>
        <v>1.3333333333333333</v>
      </c>
      <c r="T30" s="18">
        <f t="shared" si="1"/>
        <v>1.6666666666666667</v>
      </c>
      <c r="U30" s="18">
        <f t="shared" si="1"/>
        <v>1</v>
      </c>
      <c r="V30" s="18">
        <f t="shared" si="1"/>
        <v>1.6666666666666667</v>
      </c>
      <c r="W30" s="18">
        <f t="shared" si="1"/>
        <v>0.66666666666666663</v>
      </c>
      <c r="X30" s="18">
        <f t="shared" si="1"/>
        <v>1.3333333333333333</v>
      </c>
      <c r="Y30" s="18">
        <f t="shared" si="1"/>
        <v>1</v>
      </c>
      <c r="Z30" s="18">
        <f t="shared" si="1"/>
        <v>1.3333333333333333</v>
      </c>
      <c r="AA30" s="18">
        <f t="shared" si="1"/>
        <v>1</v>
      </c>
      <c r="AB30" s="18">
        <f t="shared" si="1"/>
        <v>1.6666666666666667</v>
      </c>
      <c r="AC30" s="18">
        <f t="shared" si="1"/>
        <v>1</v>
      </c>
      <c r="AD30" s="18">
        <f t="shared" si="1"/>
        <v>1.3333333333333333</v>
      </c>
      <c r="AE30" s="18">
        <f t="shared" si="1"/>
        <v>0.66666666666666663</v>
      </c>
      <c r="AF30" s="18">
        <f t="shared" si="1"/>
        <v>1</v>
      </c>
      <c r="AG30" s="18">
        <f t="shared" si="1"/>
        <v>0.66666666666666663</v>
      </c>
      <c r="AH30" s="18">
        <f t="shared" si="1"/>
        <v>1</v>
      </c>
      <c r="AI30" s="18">
        <f t="shared" si="1"/>
        <v>0.66666666666666663</v>
      </c>
      <c r="AJ30" s="18">
        <f t="shared" si="1"/>
        <v>1</v>
      </c>
      <c r="AK30" s="18">
        <f t="shared" si="1"/>
        <v>1</v>
      </c>
      <c r="AL30" s="18">
        <f t="shared" si="1"/>
        <v>1.3333333333333333</v>
      </c>
      <c r="AM30" s="186">
        <f t="shared" si="0"/>
        <v>0.92592592592592582</v>
      </c>
      <c r="AN30" s="186">
        <f t="shared" si="0"/>
        <v>1.333333333333333</v>
      </c>
    </row>
    <row r="33" spans="2:6" ht="15">
      <c r="B33" s="19" t="s">
        <v>51</v>
      </c>
      <c r="C33" s="20"/>
      <c r="D33" s="20"/>
      <c r="E33" s="20"/>
      <c r="F33" s="20"/>
    </row>
    <row r="34" spans="2:6" ht="30">
      <c r="B34" s="21"/>
      <c r="C34" s="22" t="s">
        <v>52</v>
      </c>
      <c r="D34" s="22" t="s">
        <v>53</v>
      </c>
      <c r="E34" s="22" t="s">
        <v>54</v>
      </c>
      <c r="F34" s="22" t="s">
        <v>55</v>
      </c>
    </row>
    <row r="35" spans="2:6" ht="15.5">
      <c r="B35" s="23" t="s">
        <v>56</v>
      </c>
      <c r="C35" s="152">
        <f>COUNTA(B6:B29)</f>
        <v>3</v>
      </c>
      <c r="D35" s="152">
        <f>COUNTIF(AM6:AM29,"&gt;=3,8")</f>
        <v>0</v>
      </c>
      <c r="E35" s="152">
        <f>COUNTIFS(AM6:AM29,"&lt;3,7",AM6:AM29,"&gt;=2,3")</f>
        <v>1</v>
      </c>
      <c r="F35" s="152">
        <f>COUNTIFS(AM6:AM29,"&lt;2,2",AM6:AM29,"&gt;0")</f>
        <v>0</v>
      </c>
    </row>
    <row r="36" spans="2:6" ht="15.5">
      <c r="B36" s="23" t="s">
        <v>57</v>
      </c>
      <c r="C36" s="152">
        <v>100</v>
      </c>
      <c r="D36" s="152">
        <f>D35*C36/C35</f>
        <v>0</v>
      </c>
      <c r="E36" s="153">
        <f>E35*C36/C35</f>
        <v>33.333333333333336</v>
      </c>
      <c r="F36" s="153">
        <f>F35*C36/C35</f>
        <v>0</v>
      </c>
    </row>
    <row r="37" spans="2:6" ht="15.5">
      <c r="B37" s="26"/>
      <c r="C37" s="20"/>
      <c r="D37" s="20"/>
      <c r="E37" s="20"/>
      <c r="F37" s="20"/>
    </row>
    <row r="38" spans="2:6" ht="15.5">
      <c r="B38" s="26"/>
      <c r="C38" s="20"/>
      <c r="D38" s="20"/>
      <c r="E38" s="20"/>
      <c r="F38" s="20"/>
    </row>
    <row r="39" spans="2:6" ht="15">
      <c r="B39" s="19" t="s">
        <v>58</v>
      </c>
      <c r="C39" s="20"/>
      <c r="D39" s="20"/>
      <c r="E39" s="20"/>
      <c r="F39" s="20"/>
    </row>
    <row r="40" spans="2:6" ht="30">
      <c r="B40" s="21"/>
      <c r="C40" s="22" t="s">
        <v>52</v>
      </c>
      <c r="D40" s="22" t="s">
        <v>53</v>
      </c>
      <c r="E40" s="22" t="s">
        <v>54</v>
      </c>
      <c r="F40" s="22" t="s">
        <v>55</v>
      </c>
    </row>
    <row r="41" spans="2:6" ht="15.5">
      <c r="B41" s="23" t="s">
        <v>56</v>
      </c>
      <c r="C41" s="152">
        <f>COUNTA(B5:B28)</f>
        <v>3</v>
      </c>
      <c r="D41" s="152">
        <f>COUNTIF(AN6:AN29,"&gt;=3,8")</f>
        <v>1</v>
      </c>
      <c r="E41" s="152">
        <f>COUNTIFS(AN6:AN29,"&lt;3,7",AN6:AN29,"&gt;=2,3")</f>
        <v>0</v>
      </c>
      <c r="F41" s="152">
        <f>COUNTIFS(AN6:AN29,"&lt;2,2",AN6:AN29,"&gt;0")</f>
        <v>0</v>
      </c>
    </row>
    <row r="42" spans="2:6" ht="15.5">
      <c r="B42" s="23" t="s">
        <v>57</v>
      </c>
      <c r="C42" s="152">
        <v>100</v>
      </c>
      <c r="D42" s="153">
        <f>D41*C42/C41</f>
        <v>33.333333333333336</v>
      </c>
      <c r="E42" s="153">
        <f>E41*C42/C41</f>
        <v>0</v>
      </c>
      <c r="F42" s="153">
        <f>F41*C42/C41</f>
        <v>0</v>
      </c>
    </row>
  </sheetData>
  <sheetProtection algorithmName="SHA-512" hashValue="U53l88RwHKoskMlT6pA+bzbrL1Ph9po0EXkLnGKJ9bFybj6ifWyOYSjo15CYO+6MyeF3jPfvd7o16a6ThlgmLg==" saltValue="CiVg0HtN5uK/Mes3k/X6Gw==" spinCount="100000" sheet="1" objects="1" formatCells="0" formatColumns="0" formatRows="0" insertColumns="0" insertRows="0" insertHyperlinks="0" deleteColumns="0" deleteRows="0" sort="0" autoFilter="0" pivotTables="0"/>
  <mergeCells count="24">
    <mergeCell ref="AM1:AN1"/>
    <mergeCell ref="AM3:AN4"/>
    <mergeCell ref="C4:D4"/>
    <mergeCell ref="E4:F4"/>
    <mergeCell ref="G4:H4"/>
    <mergeCell ref="I4:J4"/>
    <mergeCell ref="AA3:AB4"/>
    <mergeCell ref="AC3:AD4"/>
    <mergeCell ref="AE3:AF4"/>
    <mergeCell ref="AG3:AH4"/>
    <mergeCell ref="AI3:AJ4"/>
    <mergeCell ref="AK3:AL4"/>
    <mergeCell ref="O3:P4"/>
    <mergeCell ref="Q3:R4"/>
    <mergeCell ref="S3:T4"/>
    <mergeCell ref="U3:V4"/>
    <mergeCell ref="W3:X4"/>
    <mergeCell ref="Y3:Z4"/>
    <mergeCell ref="A3:A5"/>
    <mergeCell ref="B3:B5"/>
    <mergeCell ref="C3:F3"/>
    <mergeCell ref="G3:J3"/>
    <mergeCell ref="K3:L4"/>
    <mergeCell ref="M3:N4"/>
  </mergeCells>
  <phoneticPr fontId="61" type="noConversion"/>
  <hyperlinks>
    <hyperlink ref="AM1" location="ОГЛАВЛЕНИЕ!A1" display="ОГЛАВЛЕНИЕ" xr:uid="{00000000-0004-0000-0A00-000000000000}"/>
  </hyperlinks>
  <pageMargins left="0.7" right="0.7" top="0.75" bottom="0.75" header="0.3" footer="0.3"/>
  <pageSetup paperSize="9" scale="34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>
    <tabColor rgb="FF92D050"/>
    <pageSetUpPr fitToPage="1"/>
  </sheetPr>
  <dimension ref="A1:E47"/>
  <sheetViews>
    <sheetView view="pageLayout" topLeftCell="A43" zoomScale="130" zoomScaleNormal="100" zoomScaleSheetLayoutView="100" zoomScalePageLayoutView="130" workbookViewId="0">
      <selection activeCell="A36" sqref="A36:B36"/>
    </sheetView>
  </sheetViews>
  <sheetFormatPr defaultRowHeight="14.5"/>
  <cols>
    <col min="2" max="2" width="29.453125" customWidth="1"/>
    <col min="3" max="3" width="21" customWidth="1"/>
    <col min="4" max="4" width="20.7265625" customWidth="1"/>
    <col min="5" max="5" width="6.7265625" customWidth="1"/>
  </cols>
  <sheetData>
    <row r="1" spans="1:5" ht="18.75" customHeight="1">
      <c r="A1" s="361" t="s">
        <v>175</v>
      </c>
      <c r="B1" s="361"/>
      <c r="C1" s="361"/>
      <c r="D1" s="361"/>
      <c r="E1" s="361"/>
    </row>
    <row r="2" spans="1:5" ht="18.75" customHeight="1">
      <c r="A2" s="361" t="s">
        <v>176</v>
      </c>
      <c r="B2" s="361"/>
      <c r="C2" s="361"/>
      <c r="D2" s="361"/>
      <c r="E2" s="361"/>
    </row>
    <row r="3" spans="1:5" ht="17.5">
      <c r="A3" s="2"/>
      <c r="B3" s="2"/>
      <c r="C3" s="2"/>
      <c r="D3" s="182" t="s">
        <v>394</v>
      </c>
      <c r="E3" s="185"/>
    </row>
    <row r="4" spans="1:5" ht="63" customHeight="1">
      <c r="A4" s="3"/>
      <c r="B4" s="59" t="s">
        <v>177</v>
      </c>
      <c r="C4" s="59" t="s">
        <v>178</v>
      </c>
      <c r="D4" s="204" t="s">
        <v>179</v>
      </c>
      <c r="E4" s="60"/>
    </row>
    <row r="5" spans="1:5" ht="15">
      <c r="A5" s="7"/>
      <c r="B5" s="8" t="s">
        <v>180</v>
      </c>
      <c r="C5" s="8" t="s">
        <v>181</v>
      </c>
      <c r="D5" s="73">
        <v>3</v>
      </c>
      <c r="E5" s="62"/>
    </row>
    <row r="6" spans="1:5" ht="18">
      <c r="A6" s="10" t="s">
        <v>133</v>
      </c>
      <c r="B6" s="160">
        <f>'ПР-1'!AE32</f>
        <v>0</v>
      </c>
      <c r="C6" s="160">
        <f>'ПР-2'!AM30</f>
        <v>0.92592592592592582</v>
      </c>
      <c r="D6" s="160">
        <f>(B6+C6)/2</f>
        <v>0.46296296296296291</v>
      </c>
      <c r="E6" s="63"/>
    </row>
    <row r="7" spans="1:5" ht="18">
      <c r="A7" s="10" t="s">
        <v>134</v>
      </c>
      <c r="B7" s="160">
        <f>'ПР-1'!AF32</f>
        <v>0</v>
      </c>
      <c r="C7" s="160">
        <f>'ПР-2'!AN30</f>
        <v>1.333333333333333</v>
      </c>
      <c r="D7" s="160">
        <f>(B7+C7)/2</f>
        <v>0.66666666666666652</v>
      </c>
      <c r="E7" s="64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 ht="15.5">
      <c r="A24" s="11" t="s">
        <v>135</v>
      </c>
      <c r="B24" s="1"/>
      <c r="C24" s="1"/>
      <c r="D24" s="1"/>
      <c r="E24" s="1"/>
    </row>
    <row r="25" spans="1:5" ht="15.5">
      <c r="A25" s="359" t="s">
        <v>136</v>
      </c>
      <c r="B25" s="359"/>
      <c r="C25" s="67"/>
      <c r="D25" s="67"/>
      <c r="E25" s="67"/>
    </row>
    <row r="26" spans="1:5">
      <c r="A26" s="67"/>
      <c r="B26" s="67"/>
      <c r="C26" s="66"/>
      <c r="D26" s="66"/>
      <c r="E26" s="66"/>
    </row>
    <row r="27" spans="1:5">
      <c r="A27" s="66"/>
      <c r="B27" s="66"/>
      <c r="C27" s="66"/>
      <c r="D27" s="66"/>
      <c r="E27" s="66"/>
    </row>
    <row r="28" spans="1:5">
      <c r="A28" s="66"/>
      <c r="B28" s="66"/>
      <c r="C28" s="66"/>
      <c r="D28" s="66"/>
      <c r="E28" s="66"/>
    </row>
    <row r="29" spans="1:5">
      <c r="A29" s="66"/>
      <c r="B29" s="66"/>
      <c r="C29" s="66"/>
      <c r="D29" s="66"/>
      <c r="E29" s="66"/>
    </row>
    <row r="30" spans="1:5">
      <c r="A30" s="66"/>
      <c r="B30" s="66"/>
      <c r="C30" s="66"/>
      <c r="D30" s="66"/>
      <c r="E30" s="66"/>
    </row>
    <row r="31" spans="1:5">
      <c r="A31" s="66"/>
      <c r="B31" s="66"/>
      <c r="C31" s="66"/>
      <c r="D31" s="66"/>
      <c r="E31" s="66"/>
    </row>
    <row r="32" spans="1:5">
      <c r="A32" s="66"/>
      <c r="B32" s="66"/>
      <c r="C32" s="66"/>
      <c r="D32" s="66"/>
      <c r="E32" s="66"/>
    </row>
    <row r="33" spans="1:5" ht="15.5">
      <c r="A33" s="68"/>
      <c r="B33" s="68"/>
      <c r="C33" s="66"/>
      <c r="D33" s="66"/>
      <c r="E33" s="66"/>
    </row>
    <row r="34" spans="1:5" ht="15.5">
      <c r="A34" s="68"/>
      <c r="B34" s="68"/>
      <c r="C34" s="66"/>
      <c r="D34" s="66"/>
      <c r="E34" s="66"/>
    </row>
    <row r="35" spans="1:5" ht="15.5">
      <c r="A35" s="68"/>
      <c r="B35" s="68"/>
      <c r="C35" s="66"/>
      <c r="D35" s="66"/>
      <c r="E35" s="66"/>
    </row>
    <row r="36" spans="1:5" ht="15.5">
      <c r="A36" s="359" t="s">
        <v>137</v>
      </c>
      <c r="B36" s="359"/>
      <c r="C36" s="67"/>
      <c r="D36" s="67"/>
      <c r="E36" s="67"/>
    </row>
    <row r="37" spans="1:5">
      <c r="A37" s="67"/>
      <c r="B37" s="67"/>
      <c r="C37" s="66"/>
      <c r="D37" s="66"/>
      <c r="E37" s="66"/>
    </row>
    <row r="38" spans="1:5">
      <c r="A38" s="66"/>
      <c r="B38" s="66"/>
      <c r="C38" s="66"/>
      <c r="D38" s="66"/>
      <c r="E38" s="66"/>
    </row>
    <row r="39" spans="1:5">
      <c r="A39" s="66"/>
      <c r="B39" s="66"/>
      <c r="C39" s="66"/>
      <c r="D39" s="66"/>
      <c r="E39" s="66"/>
    </row>
    <row r="40" spans="1:5">
      <c r="A40" s="66"/>
      <c r="B40" s="66"/>
      <c r="C40" s="66"/>
      <c r="D40" s="66"/>
      <c r="E40" s="66"/>
    </row>
    <row r="41" spans="1:5">
      <c r="A41" s="66"/>
      <c r="B41" s="66"/>
      <c r="C41" s="66"/>
      <c r="D41" s="66"/>
      <c r="E41" s="66"/>
    </row>
    <row r="42" spans="1:5">
      <c r="A42" s="66"/>
      <c r="B42" s="66"/>
      <c r="C42" s="66"/>
      <c r="D42" s="66"/>
      <c r="E42" s="66"/>
    </row>
    <row r="43" spans="1:5">
      <c r="A43" s="66"/>
      <c r="B43" s="66"/>
      <c r="C43" s="66"/>
      <c r="D43" s="66"/>
      <c r="E43" s="66"/>
    </row>
    <row r="44" spans="1:5">
      <c r="A44" s="66"/>
      <c r="B44" s="66"/>
      <c r="C44" s="66"/>
      <c r="D44" s="66"/>
      <c r="E44" s="66"/>
    </row>
    <row r="45" spans="1:5">
      <c r="A45" s="66"/>
      <c r="B45" s="66"/>
      <c r="C45" s="66"/>
      <c r="D45" s="66"/>
      <c r="E45" s="66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</sheetData>
  <sheetProtection algorithmName="SHA-512" hashValue="EsYmgx7E09ImAdHR4jXUHyBTsQhVyoiapaYeXC2vgVzRif1r3W2gsGB3sew11Yg/Hhx6p+VCtWWSfn7YXDGvGA==" saltValue="qFybhTR2ALm66vA5IomebA==" spinCount="100000" sheet="1" objects="1" formatCells="0" formatColumns="0" formatRows="0" insertColumns="0" insertRows="0" insertHyperlinks="0" deleteColumns="0" deleteRows="0" sort="0" autoFilter="0" pivotTables="0"/>
  <mergeCells count="4">
    <mergeCell ref="A36:B36"/>
    <mergeCell ref="A25:B25"/>
    <mergeCell ref="A1:E1"/>
    <mergeCell ref="A2:E2"/>
  </mergeCells>
  <hyperlinks>
    <hyperlink ref="D3" location="ОГЛАВЛЕНИЕ!A1" display="ОГЛАВЛЕНИЕ" xr:uid="{00000000-0004-0000-0B00-000000000000}"/>
  </hyperlinks>
  <pageMargins left="0.7" right="0.7" top="0.75" bottom="0.75" header="0.3" footer="0.3"/>
  <pageSetup paperSize="9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>
    <tabColor rgb="FFFFC000"/>
    <pageSetUpPr fitToPage="1"/>
  </sheetPr>
  <dimension ref="A1:V41"/>
  <sheetViews>
    <sheetView view="pageLayout" topLeftCell="A4" zoomScale="55" zoomScaleNormal="100" zoomScalePageLayoutView="55" workbookViewId="0">
      <selection activeCell="C7" sqref="C7:T30"/>
    </sheetView>
  </sheetViews>
  <sheetFormatPr defaultColWidth="9.1796875" defaultRowHeight="14.5"/>
  <cols>
    <col min="1" max="1" width="9.1796875" style="1"/>
    <col min="2" max="2" width="27.453125" style="1" customWidth="1"/>
    <col min="3" max="16384" width="9.1796875" style="1"/>
  </cols>
  <sheetData>
    <row r="1" spans="1:22" ht="17.5">
      <c r="A1" s="379" t="s">
        <v>182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</row>
    <row r="2" spans="1:22" ht="18.75" customHeight="1">
      <c r="A2" s="378" t="s">
        <v>183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214"/>
      <c r="T2" s="243" t="s">
        <v>394</v>
      </c>
      <c r="U2" s="243"/>
      <c r="V2" s="214"/>
    </row>
    <row r="3" spans="1:22" ht="15" thickBot="1"/>
    <row r="4" spans="1:22" ht="28.5" customHeight="1" thickBot="1">
      <c r="A4" s="268" t="s">
        <v>11</v>
      </c>
      <c r="B4" s="268" t="s">
        <v>12</v>
      </c>
      <c r="C4" s="278" t="s">
        <v>184</v>
      </c>
      <c r="D4" s="315"/>
      <c r="E4" s="372" t="s">
        <v>185</v>
      </c>
      <c r="F4" s="374"/>
      <c r="G4" s="372" t="s">
        <v>186</v>
      </c>
      <c r="H4" s="374"/>
      <c r="I4" s="380" t="s">
        <v>187</v>
      </c>
      <c r="J4" s="380"/>
      <c r="K4" s="382" t="s">
        <v>188</v>
      </c>
      <c r="L4" s="383"/>
      <c r="M4" s="311" t="s">
        <v>193</v>
      </c>
      <c r="N4" s="311"/>
      <c r="O4" s="311"/>
      <c r="P4" s="311"/>
      <c r="Q4" s="311"/>
      <c r="R4" s="311"/>
      <c r="S4" s="311"/>
      <c r="T4" s="311"/>
      <c r="U4" s="288" t="s">
        <v>21</v>
      </c>
      <c r="V4" s="288"/>
    </row>
    <row r="5" spans="1:22" ht="120" customHeight="1" thickBot="1">
      <c r="A5" s="269"/>
      <c r="B5" s="269"/>
      <c r="C5" s="316"/>
      <c r="D5" s="317"/>
      <c r="E5" s="350"/>
      <c r="F5" s="351"/>
      <c r="G5" s="350"/>
      <c r="H5" s="351"/>
      <c r="I5" s="381"/>
      <c r="J5" s="381"/>
      <c r="K5" s="384"/>
      <c r="L5" s="385"/>
      <c r="M5" s="386" t="s">
        <v>189</v>
      </c>
      <c r="N5" s="387"/>
      <c r="O5" s="388" t="s">
        <v>190</v>
      </c>
      <c r="P5" s="387"/>
      <c r="Q5" s="346" t="s">
        <v>191</v>
      </c>
      <c r="R5" s="347"/>
      <c r="S5" s="346" t="s">
        <v>192</v>
      </c>
      <c r="T5" s="347"/>
      <c r="U5" s="288"/>
      <c r="V5" s="288"/>
    </row>
    <row r="6" spans="1:22" ht="16" thickBot="1">
      <c r="A6" s="270"/>
      <c r="B6" s="270"/>
      <c r="C6" s="14" t="s">
        <v>45</v>
      </c>
      <c r="D6" s="14" t="s">
        <v>46</v>
      </c>
      <c r="E6" s="14" t="s">
        <v>45</v>
      </c>
      <c r="F6" s="14" t="s">
        <v>46</v>
      </c>
      <c r="G6" s="14" t="s">
        <v>45</v>
      </c>
      <c r="H6" s="14" t="s">
        <v>46</v>
      </c>
      <c r="I6" s="14" t="s">
        <v>45</v>
      </c>
      <c r="J6" s="14" t="s">
        <v>46</v>
      </c>
      <c r="K6" s="14" t="s">
        <v>45</v>
      </c>
      <c r="L6" s="14" t="s">
        <v>46</v>
      </c>
      <c r="M6" s="14" t="s">
        <v>45</v>
      </c>
      <c r="N6" s="14" t="s">
        <v>46</v>
      </c>
      <c r="O6" s="14" t="s">
        <v>45</v>
      </c>
      <c r="P6" s="14" t="s">
        <v>46</v>
      </c>
      <c r="Q6" s="14" t="s">
        <v>45</v>
      </c>
      <c r="R6" s="14" t="s">
        <v>46</v>
      </c>
      <c r="S6" s="14" t="s">
        <v>45</v>
      </c>
      <c r="T6" s="14" t="s">
        <v>46</v>
      </c>
      <c r="U6" s="28" t="s">
        <v>45</v>
      </c>
      <c r="V6" s="28" t="s">
        <v>46</v>
      </c>
    </row>
    <row r="7" spans="1:22" ht="16" thickBot="1">
      <c r="A7" s="15">
        <v>1</v>
      </c>
      <c r="B7" s="16" t="s">
        <v>47</v>
      </c>
      <c r="C7" s="56">
        <v>2</v>
      </c>
      <c r="D7" s="56">
        <v>2</v>
      </c>
      <c r="E7" s="56">
        <v>3</v>
      </c>
      <c r="F7" s="56">
        <v>2</v>
      </c>
      <c r="G7" s="56">
        <v>3</v>
      </c>
      <c r="H7" s="56">
        <v>4</v>
      </c>
      <c r="I7" s="56">
        <v>3</v>
      </c>
      <c r="J7" s="56">
        <v>4</v>
      </c>
      <c r="K7" s="56">
        <v>2</v>
      </c>
      <c r="L7" s="56">
        <v>3</v>
      </c>
      <c r="M7" s="56">
        <v>2</v>
      </c>
      <c r="N7" s="56">
        <v>3</v>
      </c>
      <c r="O7" s="56">
        <v>2</v>
      </c>
      <c r="P7" s="56">
        <v>3</v>
      </c>
      <c r="Q7" s="56">
        <v>2</v>
      </c>
      <c r="R7" s="56">
        <v>3</v>
      </c>
      <c r="S7" s="56">
        <v>2</v>
      </c>
      <c r="T7" s="56">
        <v>3</v>
      </c>
      <c r="U7" s="29">
        <f>(C7+E7+G7+I7+K7+M7+O7+Q7+S7)/9</f>
        <v>2.3333333333333335</v>
      </c>
      <c r="V7" s="29">
        <f>(D7+F7+H7+J7+L7+N7+P7+R7+T7)/9</f>
        <v>3</v>
      </c>
    </row>
    <row r="8" spans="1:22" ht="16" thickBot="1">
      <c r="A8" s="15">
        <v>2</v>
      </c>
      <c r="B8" s="16" t="s">
        <v>48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29">
        <f t="shared" ref="U8:V31" si="0">(C8+E8+G8+I8+K8+M8+O8+Q8+S8)/9</f>
        <v>0</v>
      </c>
      <c r="V8" s="29">
        <f t="shared" si="0"/>
        <v>0</v>
      </c>
    </row>
    <row r="9" spans="1:22" ht="17.25" customHeight="1" thickBot="1">
      <c r="A9" s="15">
        <v>3</v>
      </c>
      <c r="B9" s="16" t="s">
        <v>49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29">
        <f t="shared" si="0"/>
        <v>0</v>
      </c>
      <c r="V9" s="29">
        <f t="shared" si="0"/>
        <v>0</v>
      </c>
    </row>
    <row r="10" spans="1:22" ht="16" thickBot="1">
      <c r="A10" s="15">
        <v>4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29">
        <f t="shared" si="0"/>
        <v>0</v>
      </c>
      <c r="V10" s="29">
        <f t="shared" si="0"/>
        <v>0</v>
      </c>
    </row>
    <row r="11" spans="1:22" ht="16" thickBot="1">
      <c r="A11" s="15">
        <v>5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29">
        <f t="shared" si="0"/>
        <v>0</v>
      </c>
      <c r="V11" s="29">
        <f t="shared" si="0"/>
        <v>0</v>
      </c>
    </row>
    <row r="12" spans="1:22" ht="16" thickBot="1">
      <c r="A12" s="15">
        <v>6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29">
        <f t="shared" si="0"/>
        <v>0</v>
      </c>
      <c r="V12" s="29">
        <f t="shared" si="0"/>
        <v>0</v>
      </c>
    </row>
    <row r="13" spans="1:22" ht="16" thickBot="1">
      <c r="A13" s="15">
        <v>7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29">
        <f t="shared" si="0"/>
        <v>0</v>
      </c>
      <c r="V13" s="29">
        <f t="shared" si="0"/>
        <v>0</v>
      </c>
    </row>
    <row r="14" spans="1:22" ht="16" thickBot="1">
      <c r="A14" s="15">
        <v>8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29">
        <f t="shared" si="0"/>
        <v>0</v>
      </c>
      <c r="V14" s="29">
        <f t="shared" si="0"/>
        <v>0</v>
      </c>
    </row>
    <row r="15" spans="1:22" ht="16" thickBot="1">
      <c r="A15" s="15">
        <v>9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29">
        <f t="shared" si="0"/>
        <v>0</v>
      </c>
      <c r="V15" s="29">
        <f t="shared" si="0"/>
        <v>0</v>
      </c>
    </row>
    <row r="16" spans="1:22" ht="16" thickBot="1">
      <c r="A16" s="15">
        <v>10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29">
        <f t="shared" si="0"/>
        <v>0</v>
      </c>
      <c r="V16" s="29">
        <f t="shared" si="0"/>
        <v>0</v>
      </c>
    </row>
    <row r="17" spans="1:22" ht="16" thickBot="1">
      <c r="A17" s="15">
        <v>11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29">
        <f t="shared" si="0"/>
        <v>0</v>
      </c>
      <c r="V17" s="29">
        <f t="shared" si="0"/>
        <v>0</v>
      </c>
    </row>
    <row r="18" spans="1:22" ht="16" thickBot="1">
      <c r="A18" s="15">
        <v>12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29">
        <f t="shared" si="0"/>
        <v>0</v>
      </c>
      <c r="V18" s="29">
        <f t="shared" si="0"/>
        <v>0</v>
      </c>
    </row>
    <row r="19" spans="1:22" ht="16" thickBot="1">
      <c r="A19" s="15">
        <v>13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29">
        <f t="shared" si="0"/>
        <v>0</v>
      </c>
      <c r="V19" s="29">
        <f t="shared" si="0"/>
        <v>0</v>
      </c>
    </row>
    <row r="20" spans="1:22" ht="16" thickBot="1">
      <c r="A20" s="15">
        <v>14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29">
        <f t="shared" si="0"/>
        <v>0</v>
      </c>
      <c r="V20" s="29">
        <f t="shared" si="0"/>
        <v>0</v>
      </c>
    </row>
    <row r="21" spans="1:22" ht="16" thickBot="1">
      <c r="A21" s="15">
        <v>15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29">
        <f t="shared" si="0"/>
        <v>0</v>
      </c>
      <c r="V21" s="29">
        <f t="shared" si="0"/>
        <v>0</v>
      </c>
    </row>
    <row r="22" spans="1:22" ht="16" thickBot="1">
      <c r="A22" s="15">
        <v>16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29">
        <f t="shared" si="0"/>
        <v>0</v>
      </c>
      <c r="V22" s="29">
        <f t="shared" si="0"/>
        <v>0</v>
      </c>
    </row>
    <row r="23" spans="1:22" ht="16" thickBot="1">
      <c r="A23" s="15">
        <v>17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29">
        <f t="shared" si="0"/>
        <v>0</v>
      </c>
      <c r="V23" s="29">
        <f t="shared" si="0"/>
        <v>0</v>
      </c>
    </row>
    <row r="24" spans="1:22" ht="16" thickBot="1">
      <c r="A24" s="15">
        <v>18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29">
        <f t="shared" si="0"/>
        <v>0</v>
      </c>
      <c r="V24" s="29">
        <f t="shared" si="0"/>
        <v>0</v>
      </c>
    </row>
    <row r="25" spans="1:22" ht="16" thickBot="1">
      <c r="A25" s="15">
        <v>19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29">
        <f t="shared" si="0"/>
        <v>0</v>
      </c>
      <c r="V25" s="29">
        <f t="shared" si="0"/>
        <v>0</v>
      </c>
    </row>
    <row r="26" spans="1:22" ht="16" thickBot="1">
      <c r="A26" s="15">
        <v>20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29">
        <f t="shared" si="0"/>
        <v>0</v>
      </c>
      <c r="V26" s="29">
        <f t="shared" si="0"/>
        <v>0</v>
      </c>
    </row>
    <row r="27" spans="1:22" ht="16" thickBot="1">
      <c r="A27" s="15">
        <v>21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29">
        <f t="shared" si="0"/>
        <v>0</v>
      </c>
      <c r="V27" s="29">
        <f t="shared" si="0"/>
        <v>0</v>
      </c>
    </row>
    <row r="28" spans="1:22" ht="16" thickBot="1">
      <c r="A28" s="15">
        <v>22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29">
        <f t="shared" si="0"/>
        <v>0</v>
      </c>
      <c r="V28" s="29">
        <f t="shared" si="0"/>
        <v>0</v>
      </c>
    </row>
    <row r="29" spans="1:22" ht="16" thickBot="1">
      <c r="A29" s="15">
        <v>23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29">
        <f t="shared" si="0"/>
        <v>0</v>
      </c>
      <c r="V29" s="29">
        <f t="shared" si="0"/>
        <v>0</v>
      </c>
    </row>
    <row r="30" spans="1:22" ht="16" thickBot="1">
      <c r="A30" s="15">
        <v>24</v>
      </c>
      <c r="B30" s="1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29">
        <f t="shared" si="0"/>
        <v>0</v>
      </c>
      <c r="V30" s="29">
        <f t="shared" si="0"/>
        <v>0</v>
      </c>
    </row>
    <row r="31" spans="1:22" s="52" customFormat="1" ht="16" thickBot="1">
      <c r="A31" s="13"/>
      <c r="B31" s="55" t="s">
        <v>50</v>
      </c>
      <c r="C31" s="70">
        <f>(C7+C8+C9+C10+C11+C12+C13+C14+C15+C16+C17+C18+C19+C20+C21+C22+C23+C24+C25+C26+C27+C28+C29+C30)/COUNTA($B$7:$B$30)</f>
        <v>0.66666666666666663</v>
      </c>
      <c r="D31" s="70">
        <f t="shared" ref="D31:T31" si="1">(D7+D8+D9+D10+D11+D12+D13+D14+D15+D16+D17+D18+D19+D20+D21+D22+D23+D24+D25+D26+D27+D28+D29+D30)/COUNTA($B$7:$B$30)</f>
        <v>0.66666666666666663</v>
      </c>
      <c r="E31" s="70">
        <f t="shared" si="1"/>
        <v>1</v>
      </c>
      <c r="F31" s="70">
        <f t="shared" si="1"/>
        <v>0.66666666666666663</v>
      </c>
      <c r="G31" s="70">
        <f t="shared" si="1"/>
        <v>1</v>
      </c>
      <c r="H31" s="70">
        <f t="shared" si="1"/>
        <v>1.3333333333333333</v>
      </c>
      <c r="I31" s="70">
        <f t="shared" si="1"/>
        <v>1</v>
      </c>
      <c r="J31" s="70">
        <f t="shared" si="1"/>
        <v>1.3333333333333333</v>
      </c>
      <c r="K31" s="70">
        <f t="shared" si="1"/>
        <v>0.66666666666666663</v>
      </c>
      <c r="L31" s="70">
        <f t="shared" si="1"/>
        <v>1</v>
      </c>
      <c r="M31" s="70">
        <f t="shared" si="1"/>
        <v>0.66666666666666663</v>
      </c>
      <c r="N31" s="70">
        <f t="shared" si="1"/>
        <v>1</v>
      </c>
      <c r="O31" s="70">
        <f t="shared" si="1"/>
        <v>0.66666666666666663</v>
      </c>
      <c r="P31" s="70">
        <f t="shared" si="1"/>
        <v>1</v>
      </c>
      <c r="Q31" s="70">
        <f t="shared" si="1"/>
        <v>0.66666666666666663</v>
      </c>
      <c r="R31" s="70">
        <f t="shared" si="1"/>
        <v>1</v>
      </c>
      <c r="S31" s="70">
        <f t="shared" si="1"/>
        <v>0.66666666666666663</v>
      </c>
      <c r="T31" s="70">
        <f t="shared" si="1"/>
        <v>1</v>
      </c>
      <c r="U31" s="58">
        <f t="shared" si="0"/>
        <v>0.7777777777777779</v>
      </c>
      <c r="V31" s="58">
        <f t="shared" si="0"/>
        <v>1</v>
      </c>
    </row>
    <row r="33" spans="2:6" ht="15">
      <c r="B33" s="19" t="s">
        <v>51</v>
      </c>
      <c r="C33" s="20"/>
      <c r="D33" s="20"/>
      <c r="E33" s="20"/>
      <c r="F33" s="20"/>
    </row>
    <row r="34" spans="2:6" ht="30">
      <c r="B34" s="21"/>
      <c r="C34" s="22" t="s">
        <v>52</v>
      </c>
      <c r="D34" s="22" t="s">
        <v>53</v>
      </c>
      <c r="E34" s="22" t="s">
        <v>54</v>
      </c>
      <c r="F34" s="22" t="s">
        <v>55</v>
      </c>
    </row>
    <row r="35" spans="2:6" ht="15.5">
      <c r="B35" s="23" t="s">
        <v>56</v>
      </c>
      <c r="C35" s="152">
        <f>COUNTA(B7:B30)</f>
        <v>3</v>
      </c>
      <c r="D35" s="152">
        <f>COUNTIF(U7:U30,"&gt;=3,8")</f>
        <v>0</v>
      </c>
      <c r="E35" s="152">
        <f>COUNTIFS(U7:U30,"&lt;3,7",U7:U30,"&gt;=2,3")</f>
        <v>1</v>
      </c>
      <c r="F35" s="152">
        <f>COUNTIFS(U7:U30,"&lt;2,2",U7:U30,"&gt;0")</f>
        <v>0</v>
      </c>
    </row>
    <row r="36" spans="2:6" ht="15.5">
      <c r="B36" s="23" t="s">
        <v>57</v>
      </c>
      <c r="C36" s="152">
        <v>100</v>
      </c>
      <c r="D36" s="152">
        <f>D35*C36/C35</f>
        <v>0</v>
      </c>
      <c r="E36" s="153">
        <f>E35*C36/C35</f>
        <v>33.333333333333336</v>
      </c>
      <c r="F36" s="153">
        <f>F35*C36/C35</f>
        <v>0</v>
      </c>
    </row>
    <row r="37" spans="2:6" ht="15.5">
      <c r="B37" s="26"/>
      <c r="C37" s="20"/>
      <c r="D37" s="20"/>
      <c r="E37" s="20"/>
      <c r="F37" s="20"/>
    </row>
    <row r="38" spans="2:6" ht="15">
      <c r="B38" s="19" t="s">
        <v>58</v>
      </c>
      <c r="C38" s="20"/>
      <c r="D38" s="20"/>
      <c r="E38" s="20"/>
      <c r="F38" s="20"/>
    </row>
    <row r="39" spans="2:6" ht="30">
      <c r="B39" s="21"/>
      <c r="C39" s="22" t="s">
        <v>52</v>
      </c>
      <c r="D39" s="69" t="s">
        <v>53</v>
      </c>
      <c r="E39" s="22" t="s">
        <v>54</v>
      </c>
      <c r="F39" s="27" t="s">
        <v>55</v>
      </c>
    </row>
    <row r="40" spans="2:6" ht="15.5">
      <c r="B40" s="23" t="s">
        <v>56</v>
      </c>
      <c r="C40" s="152">
        <f>COUNTA(B6:B29)</f>
        <v>3</v>
      </c>
      <c r="D40" s="152">
        <f>COUNTIF(V7:V30,"&gt;=3,8")</f>
        <v>0</v>
      </c>
      <c r="E40" s="152">
        <f>COUNTIFS(V7:V30,"&lt;3,7",V7:V30,"&gt;=2,3")</f>
        <v>1</v>
      </c>
      <c r="F40" s="152">
        <f>COUNTIFS(V7:V30,"&lt;2,2",V7:V30,"&gt;0")</f>
        <v>0</v>
      </c>
    </row>
    <row r="41" spans="2:6" ht="15.5">
      <c r="B41" s="23" t="s">
        <v>57</v>
      </c>
      <c r="C41" s="152">
        <v>100</v>
      </c>
      <c r="D41" s="153">
        <f>D40*C41/C40</f>
        <v>0</v>
      </c>
      <c r="E41" s="153">
        <f>E40*C41/C40</f>
        <v>33.333333333333336</v>
      </c>
      <c r="F41" s="153">
        <f>F40*C41/C40</f>
        <v>0</v>
      </c>
    </row>
  </sheetData>
  <sheetProtection algorithmName="SHA-512" hashValue="U/QSuLKG6IVF2VLg/ArP5vn+6JuF6ilwkq3+lrPFo8o6jOEz/gtgy1ioxUJUILniNvUr4e10L1pvgmdpkmnc2w==" saltValue="uOiF+AgxHBwC40ZipaL+9Q==" spinCount="100000" sheet="1" objects="1" formatCells="0" formatColumns="0" formatRows="0" insertColumns="0" insertRows="0" insertHyperlinks="0" deleteColumns="0" deleteRows="0" sort="0" autoFilter="0" pivotTables="0"/>
  <mergeCells count="16">
    <mergeCell ref="A2:R2"/>
    <mergeCell ref="T2:U2"/>
    <mergeCell ref="A1:V1"/>
    <mergeCell ref="A4:A6"/>
    <mergeCell ref="B4:B6"/>
    <mergeCell ref="C4:D5"/>
    <mergeCell ref="E4:F5"/>
    <mergeCell ref="G4:H5"/>
    <mergeCell ref="I4:J5"/>
    <mergeCell ref="K4:L5"/>
    <mergeCell ref="M4:T4"/>
    <mergeCell ref="U4:V5"/>
    <mergeCell ref="M5:N5"/>
    <mergeCell ref="O5:P5"/>
    <mergeCell ref="Q5:R5"/>
    <mergeCell ref="S5:T5"/>
  </mergeCells>
  <hyperlinks>
    <hyperlink ref="T2" location="ОГЛАВЛЕНИЕ!A1" display="ОГЛАВЛЕНИЕ" xr:uid="{00000000-0004-0000-0C00-000000000000}"/>
  </hyperlinks>
  <pageMargins left="0.7" right="0.7" top="0.75" bottom="0.75" header="0.3" footer="0.3"/>
  <pageSetup paperSize="9" scale="59" fitToWidth="0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3">
    <tabColor rgb="FFFFC000"/>
    <pageSetUpPr fitToPage="1"/>
  </sheetPr>
  <dimension ref="A1:N41"/>
  <sheetViews>
    <sheetView view="pageLayout" topLeftCell="A4" zoomScale="85" zoomScaleNormal="100" zoomScalePageLayoutView="85" workbookViewId="0">
      <selection activeCell="C7" sqref="C7:L30"/>
    </sheetView>
  </sheetViews>
  <sheetFormatPr defaultColWidth="9.1796875" defaultRowHeight="14.5"/>
  <cols>
    <col min="1" max="1" width="9.1796875" style="1"/>
    <col min="2" max="2" width="27" style="1" customWidth="1"/>
    <col min="3" max="3" width="9.1796875" style="1" customWidth="1"/>
    <col min="4" max="16384" width="9.1796875" style="1"/>
  </cols>
  <sheetData>
    <row r="1" spans="1:14" ht="17.5">
      <c r="A1" s="378" t="s">
        <v>194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</row>
    <row r="2" spans="1:14" ht="17.5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43" t="s">
        <v>394</v>
      </c>
      <c r="M2" s="243"/>
      <c r="N2" s="213"/>
    </row>
    <row r="3" spans="1:14" ht="15" thickBot="1"/>
    <row r="4" spans="1:14" ht="15.75" customHeight="1" thickBot="1">
      <c r="A4" s="268" t="s">
        <v>11</v>
      </c>
      <c r="B4" s="268" t="s">
        <v>12</v>
      </c>
      <c r="C4" s="278" t="s">
        <v>195</v>
      </c>
      <c r="D4" s="279"/>
      <c r="E4" s="295" t="s">
        <v>196</v>
      </c>
      <c r="F4" s="296"/>
      <c r="G4" s="278" t="s">
        <v>197</v>
      </c>
      <c r="H4" s="279"/>
      <c r="I4" s="389" t="s">
        <v>198</v>
      </c>
      <c r="J4" s="389"/>
      <c r="K4" s="295" t="s">
        <v>199</v>
      </c>
      <c r="L4" s="296"/>
      <c r="M4" s="325" t="s">
        <v>21</v>
      </c>
      <c r="N4" s="325"/>
    </row>
    <row r="5" spans="1:14" ht="95.25" customHeight="1" thickBot="1">
      <c r="A5" s="269"/>
      <c r="B5" s="269"/>
      <c r="C5" s="316"/>
      <c r="D5" s="318"/>
      <c r="E5" s="297"/>
      <c r="F5" s="298"/>
      <c r="G5" s="316"/>
      <c r="H5" s="318"/>
      <c r="I5" s="390"/>
      <c r="J5" s="390"/>
      <c r="K5" s="297"/>
      <c r="L5" s="298"/>
      <c r="M5" s="325"/>
      <c r="N5" s="325"/>
    </row>
    <row r="6" spans="1:14" ht="16" thickBot="1">
      <c r="A6" s="270"/>
      <c r="B6" s="270"/>
      <c r="C6" s="14" t="s">
        <v>45</v>
      </c>
      <c r="D6" s="14" t="s">
        <v>46</v>
      </c>
      <c r="E6" s="14" t="s">
        <v>45</v>
      </c>
      <c r="F6" s="14" t="s">
        <v>46</v>
      </c>
      <c r="G6" s="14" t="s">
        <v>45</v>
      </c>
      <c r="H6" s="14" t="s">
        <v>46</v>
      </c>
      <c r="I6" s="14" t="s">
        <v>45</v>
      </c>
      <c r="J6" s="14" t="s">
        <v>46</v>
      </c>
      <c r="K6" s="14" t="s">
        <v>45</v>
      </c>
      <c r="L6" s="14" t="s">
        <v>46</v>
      </c>
      <c r="M6" s="28" t="s">
        <v>45</v>
      </c>
      <c r="N6" s="28" t="s">
        <v>46</v>
      </c>
    </row>
    <row r="7" spans="1:14" ht="16" thickBot="1">
      <c r="A7" s="15">
        <v>1</v>
      </c>
      <c r="B7" s="16" t="s">
        <v>47</v>
      </c>
      <c r="C7" s="56">
        <v>2</v>
      </c>
      <c r="D7" s="56">
        <v>3</v>
      </c>
      <c r="E7" s="56">
        <v>3</v>
      </c>
      <c r="F7" s="56">
        <v>4</v>
      </c>
      <c r="G7" s="56">
        <v>3</v>
      </c>
      <c r="H7" s="56">
        <v>4</v>
      </c>
      <c r="I7" s="56">
        <v>2</v>
      </c>
      <c r="J7" s="56">
        <v>3</v>
      </c>
      <c r="K7" s="56">
        <v>3</v>
      </c>
      <c r="L7" s="56">
        <v>4</v>
      </c>
      <c r="M7" s="29">
        <f>(C7+E7+G7+I7+K7)/5</f>
        <v>2.6</v>
      </c>
      <c r="N7" s="29">
        <f>(D7+F7+H7+J7+L7)/5</f>
        <v>3.6</v>
      </c>
    </row>
    <row r="8" spans="1:14" ht="16" thickBot="1">
      <c r="A8" s="15">
        <v>2</v>
      </c>
      <c r="B8" s="16" t="s">
        <v>48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29">
        <f t="shared" ref="M8:N31" si="0">(C8+E8+G8+I8+K8)/5</f>
        <v>0</v>
      </c>
      <c r="N8" s="29">
        <f t="shared" si="0"/>
        <v>0</v>
      </c>
    </row>
    <row r="9" spans="1:14" ht="16" thickBot="1">
      <c r="A9" s="15">
        <v>3</v>
      </c>
      <c r="B9" s="16" t="s">
        <v>49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29">
        <f t="shared" si="0"/>
        <v>0</v>
      </c>
      <c r="N9" s="29">
        <f t="shared" si="0"/>
        <v>0</v>
      </c>
    </row>
    <row r="10" spans="1:14" ht="16" thickBot="1">
      <c r="A10" s="15">
        <v>4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29">
        <f t="shared" si="0"/>
        <v>0</v>
      </c>
      <c r="N10" s="29">
        <f t="shared" si="0"/>
        <v>0</v>
      </c>
    </row>
    <row r="11" spans="1:14" ht="16" thickBot="1">
      <c r="A11" s="15">
        <v>5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29">
        <f t="shared" si="0"/>
        <v>0</v>
      </c>
      <c r="N11" s="29">
        <f t="shared" si="0"/>
        <v>0</v>
      </c>
    </row>
    <row r="12" spans="1:14" ht="16" thickBot="1">
      <c r="A12" s="15">
        <v>6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29">
        <f t="shared" si="0"/>
        <v>0</v>
      </c>
      <c r="N12" s="29">
        <f t="shared" si="0"/>
        <v>0</v>
      </c>
    </row>
    <row r="13" spans="1:14" ht="16" thickBot="1">
      <c r="A13" s="15">
        <v>7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29">
        <f t="shared" si="0"/>
        <v>0</v>
      </c>
      <c r="N13" s="29">
        <f t="shared" si="0"/>
        <v>0</v>
      </c>
    </row>
    <row r="14" spans="1:14" ht="16" thickBot="1">
      <c r="A14" s="15">
        <v>8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f t="shared" si="0"/>
        <v>0</v>
      </c>
      <c r="N14" s="29">
        <f t="shared" si="0"/>
        <v>0</v>
      </c>
    </row>
    <row r="15" spans="1:14" ht="16" thickBot="1">
      <c r="A15" s="15">
        <v>9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f t="shared" si="0"/>
        <v>0</v>
      </c>
      <c r="N15" s="29">
        <f t="shared" si="0"/>
        <v>0</v>
      </c>
    </row>
    <row r="16" spans="1:14" ht="16" thickBot="1">
      <c r="A16" s="15">
        <v>10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>
        <f t="shared" si="0"/>
        <v>0</v>
      </c>
      <c r="N16" s="29">
        <f t="shared" si="0"/>
        <v>0</v>
      </c>
    </row>
    <row r="17" spans="1:14" ht="16" thickBot="1">
      <c r="A17" s="15">
        <v>11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>
        <f t="shared" si="0"/>
        <v>0</v>
      </c>
      <c r="N17" s="29">
        <f t="shared" si="0"/>
        <v>0</v>
      </c>
    </row>
    <row r="18" spans="1:14" ht="16" thickBot="1">
      <c r="A18" s="15">
        <v>12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f t="shared" si="0"/>
        <v>0</v>
      </c>
      <c r="N18" s="29">
        <f t="shared" si="0"/>
        <v>0</v>
      </c>
    </row>
    <row r="19" spans="1:14" ht="16" thickBot="1">
      <c r="A19" s="15">
        <v>13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29">
        <f t="shared" si="0"/>
        <v>0</v>
      </c>
      <c r="N19" s="29">
        <f t="shared" si="0"/>
        <v>0</v>
      </c>
    </row>
    <row r="20" spans="1:14" ht="16" thickBot="1">
      <c r="A20" s="15">
        <v>14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29">
        <f t="shared" si="0"/>
        <v>0</v>
      </c>
      <c r="N20" s="29">
        <f t="shared" si="0"/>
        <v>0</v>
      </c>
    </row>
    <row r="21" spans="1:14" ht="16" thickBot="1">
      <c r="A21" s="15">
        <v>15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29">
        <f t="shared" si="0"/>
        <v>0</v>
      </c>
      <c r="N21" s="29">
        <f t="shared" si="0"/>
        <v>0</v>
      </c>
    </row>
    <row r="22" spans="1:14" ht="16" thickBot="1">
      <c r="A22" s="15">
        <v>16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29">
        <f t="shared" si="0"/>
        <v>0</v>
      </c>
      <c r="N22" s="29">
        <f t="shared" si="0"/>
        <v>0</v>
      </c>
    </row>
    <row r="23" spans="1:14" ht="16" thickBot="1">
      <c r="A23" s="15">
        <v>17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29">
        <f t="shared" si="0"/>
        <v>0</v>
      </c>
      <c r="N23" s="29">
        <f t="shared" si="0"/>
        <v>0</v>
      </c>
    </row>
    <row r="24" spans="1:14" ht="16" thickBot="1">
      <c r="A24" s="15">
        <v>18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29">
        <f t="shared" si="0"/>
        <v>0</v>
      </c>
      <c r="N24" s="29">
        <f t="shared" si="0"/>
        <v>0</v>
      </c>
    </row>
    <row r="25" spans="1:14" ht="16" thickBot="1">
      <c r="A25" s="15">
        <v>19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29">
        <f t="shared" si="0"/>
        <v>0</v>
      </c>
      <c r="N25" s="29">
        <f t="shared" si="0"/>
        <v>0</v>
      </c>
    </row>
    <row r="26" spans="1:14" ht="16" thickBot="1">
      <c r="A26" s="15">
        <v>20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29">
        <f t="shared" si="0"/>
        <v>0</v>
      </c>
      <c r="N26" s="29">
        <f t="shared" si="0"/>
        <v>0</v>
      </c>
    </row>
    <row r="27" spans="1:14" ht="16" thickBot="1">
      <c r="A27" s="15">
        <v>21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9">
        <f t="shared" si="0"/>
        <v>0</v>
      </c>
      <c r="N27" s="29">
        <f t="shared" si="0"/>
        <v>0</v>
      </c>
    </row>
    <row r="28" spans="1:14" ht="16" thickBot="1">
      <c r="A28" s="15">
        <v>22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9">
        <f t="shared" si="0"/>
        <v>0</v>
      </c>
      <c r="N28" s="29">
        <f t="shared" si="0"/>
        <v>0</v>
      </c>
    </row>
    <row r="29" spans="1:14" ht="16" thickBot="1">
      <c r="A29" s="15">
        <v>23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9">
        <f t="shared" si="0"/>
        <v>0</v>
      </c>
      <c r="N29" s="29">
        <f t="shared" si="0"/>
        <v>0</v>
      </c>
    </row>
    <row r="30" spans="1:14" ht="16" thickBot="1">
      <c r="A30" s="15">
        <v>24</v>
      </c>
      <c r="B30" s="1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29">
        <f t="shared" si="0"/>
        <v>0</v>
      </c>
      <c r="N30" s="29">
        <f t="shared" si="0"/>
        <v>0</v>
      </c>
    </row>
    <row r="31" spans="1:14" s="52" customFormat="1" ht="16" thickBot="1">
      <c r="A31" s="13"/>
      <c r="B31" s="55" t="s">
        <v>50</v>
      </c>
      <c r="C31" s="18">
        <f>(C7+C8+C9+C10+C11+C12+C13+C14+C15+C16+C17+C18+C19+C20+C21+C22+C23+C24+C25+C26+C27+C28+C29+C30)/COUNTA($B$7:$B$30)</f>
        <v>0.66666666666666663</v>
      </c>
      <c r="D31" s="18">
        <f t="shared" ref="D31:L31" si="1">(D7+D8+D9+D10+D11+D12+D13+D14+D15+D16+D17+D18+D19+D20+D21+D22+D23+D24+D25+D26+D27+D28+D29+D30)/COUNTA($B$7:$B$30)</f>
        <v>1</v>
      </c>
      <c r="E31" s="18">
        <f t="shared" si="1"/>
        <v>1</v>
      </c>
      <c r="F31" s="18">
        <f t="shared" si="1"/>
        <v>1.3333333333333333</v>
      </c>
      <c r="G31" s="18">
        <f t="shared" si="1"/>
        <v>1</v>
      </c>
      <c r="H31" s="18">
        <f t="shared" si="1"/>
        <v>1.3333333333333333</v>
      </c>
      <c r="I31" s="18">
        <f t="shared" si="1"/>
        <v>0.66666666666666663</v>
      </c>
      <c r="J31" s="18">
        <f t="shared" si="1"/>
        <v>1</v>
      </c>
      <c r="K31" s="18">
        <f t="shared" si="1"/>
        <v>1</v>
      </c>
      <c r="L31" s="18">
        <f t="shared" si="1"/>
        <v>1.3333333333333333</v>
      </c>
      <c r="M31" s="58">
        <f t="shared" si="0"/>
        <v>0.86666666666666659</v>
      </c>
      <c r="N31" s="58">
        <f t="shared" si="0"/>
        <v>1.1999999999999997</v>
      </c>
    </row>
    <row r="33" spans="2:6" ht="15">
      <c r="B33" s="19" t="s">
        <v>51</v>
      </c>
      <c r="C33" s="20"/>
      <c r="D33" s="20"/>
      <c r="E33" s="20"/>
      <c r="F33" s="20"/>
    </row>
    <row r="34" spans="2:6" ht="30">
      <c r="B34" s="21"/>
      <c r="C34" s="22" t="s">
        <v>52</v>
      </c>
      <c r="D34" s="22" t="s">
        <v>53</v>
      </c>
      <c r="E34" s="22" t="s">
        <v>54</v>
      </c>
      <c r="F34" s="22" t="s">
        <v>55</v>
      </c>
    </row>
    <row r="35" spans="2:6" ht="15.5">
      <c r="B35" s="23" t="s">
        <v>56</v>
      </c>
      <c r="C35" s="154">
        <f>COUNTA(B7:B30)</f>
        <v>3</v>
      </c>
      <c r="D35" s="154">
        <f>COUNTIF(M7:M30,"&gt;=3,8")</f>
        <v>0</v>
      </c>
      <c r="E35" s="154">
        <f>COUNTIFS(M7:M30,"&lt;3,7",M7:M30,"&gt;=2,3")</f>
        <v>1</v>
      </c>
      <c r="F35" s="154">
        <f>COUNTIFS(M7:M30,"&lt;2,2",M7:M30,"&gt;0")</f>
        <v>0</v>
      </c>
    </row>
    <row r="36" spans="2:6" ht="15.5">
      <c r="B36" s="23" t="s">
        <v>57</v>
      </c>
      <c r="C36" s="154">
        <v>100</v>
      </c>
      <c r="D36" s="154">
        <f>D35*C36/C35</f>
        <v>0</v>
      </c>
      <c r="E36" s="155">
        <f>E35*C36/C35</f>
        <v>33.333333333333336</v>
      </c>
      <c r="F36" s="155">
        <f>F35*C36/C35</f>
        <v>0</v>
      </c>
    </row>
    <row r="37" spans="2:6" ht="15.5">
      <c r="B37" s="26"/>
      <c r="C37" s="20"/>
      <c r="D37" s="20"/>
      <c r="E37" s="20"/>
      <c r="F37" s="20"/>
    </row>
    <row r="38" spans="2:6" ht="15">
      <c r="B38" s="19" t="s">
        <v>58</v>
      </c>
      <c r="C38" s="20"/>
      <c r="D38" s="20"/>
      <c r="E38" s="20"/>
      <c r="F38" s="20"/>
    </row>
    <row r="39" spans="2:6" ht="30">
      <c r="B39" s="21"/>
      <c r="C39" s="22" t="s">
        <v>52</v>
      </c>
      <c r="D39" s="27" t="s">
        <v>53</v>
      </c>
      <c r="E39" s="22" t="s">
        <v>54</v>
      </c>
      <c r="F39" s="27" t="s">
        <v>55</v>
      </c>
    </row>
    <row r="40" spans="2:6" ht="15.5">
      <c r="B40" s="23" t="s">
        <v>56</v>
      </c>
      <c r="C40" s="154">
        <f>COUNTA(B6:B29)</f>
        <v>3</v>
      </c>
      <c r="D40" s="154">
        <f>COUNTIF(N7:N30,"&gt;=3,8")</f>
        <v>0</v>
      </c>
      <c r="E40" s="154">
        <f>COUNTIFS(N7:N30,"&lt;3,7",N7:N30,"&gt;=2,3")</f>
        <v>1</v>
      </c>
      <c r="F40" s="154">
        <f>COUNTIFS(N7:N30,"&lt;2,2",N7:N30,"&gt;0")</f>
        <v>0</v>
      </c>
    </row>
    <row r="41" spans="2:6" ht="15.5">
      <c r="B41" s="23" t="s">
        <v>57</v>
      </c>
      <c r="C41" s="154">
        <v>100</v>
      </c>
      <c r="D41" s="155">
        <f>D40*C41/C40</f>
        <v>0</v>
      </c>
      <c r="E41" s="155">
        <f>E40*C41/C40</f>
        <v>33.333333333333336</v>
      </c>
      <c r="F41" s="155">
        <f>F40*C41/C40</f>
        <v>0</v>
      </c>
    </row>
  </sheetData>
  <sheetProtection algorithmName="SHA-512" hashValue="P9m8+R4a62gxmwiICFbrRqb8Yx33TLXu07EBNwCXwOIIiY1QIGOSKTb2SHujmjSGPlaANH7jmnu8w85XjSwfQA==" saltValue="GZKIW9QJawAk2dLijaVkZQ==" spinCount="100000" sheet="1" objects="1" formatCells="0" formatColumns="0" formatRows="0" insertColumns="0" insertRows="0" insertHyperlinks="0" deleteColumns="0" deleteRows="0" sort="0" autoFilter="0" pivotTables="0"/>
  <mergeCells count="10">
    <mergeCell ref="L2:M2"/>
    <mergeCell ref="A1:N1"/>
    <mergeCell ref="A4:A6"/>
    <mergeCell ref="B4:B6"/>
    <mergeCell ref="C4:D5"/>
    <mergeCell ref="E4:F5"/>
    <mergeCell ref="G4:H5"/>
    <mergeCell ref="I4:J5"/>
    <mergeCell ref="K4:L5"/>
    <mergeCell ref="M4:N5"/>
  </mergeCells>
  <hyperlinks>
    <hyperlink ref="L2" location="ОГЛАВЛЕНИЕ!A1" display="ОГЛАВЛЕНИЕ" xr:uid="{00000000-0004-0000-0D00-000000000000}"/>
  </hyperlinks>
  <pageMargins left="0.7" right="0.7" top="0.75" bottom="0.75" header="0.3" footer="0.3"/>
  <pageSetup paperSize="9" scale="60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4">
    <tabColor rgb="FFFFC000"/>
  </sheetPr>
  <dimension ref="A1:T41"/>
  <sheetViews>
    <sheetView view="pageLayout" zoomScale="55" zoomScaleNormal="100" zoomScalePageLayoutView="55" workbookViewId="0">
      <selection activeCell="C6" sqref="C6:R29"/>
    </sheetView>
  </sheetViews>
  <sheetFormatPr defaultColWidth="9.1796875" defaultRowHeight="14.5"/>
  <cols>
    <col min="1" max="1" width="9.1796875" style="1"/>
    <col min="2" max="2" width="27.54296875" style="1" customWidth="1"/>
    <col min="3" max="8" width="9.1796875" style="1"/>
    <col min="9" max="9" width="14.1796875" style="1" customWidth="1"/>
    <col min="10" max="10" width="11.54296875" style="1" customWidth="1"/>
    <col min="11" max="11" width="10.81640625" style="1" customWidth="1"/>
    <col min="12" max="14" width="9.1796875" style="1"/>
    <col min="15" max="15" width="12.1796875" style="1" customWidth="1"/>
    <col min="16" max="16" width="10.81640625" style="1" customWidth="1"/>
    <col min="17" max="16384" width="9.1796875" style="1"/>
  </cols>
  <sheetData>
    <row r="1" spans="1:20" ht="17.5">
      <c r="A1" s="34" t="s">
        <v>397</v>
      </c>
      <c r="R1" s="243" t="s">
        <v>394</v>
      </c>
      <c r="S1" s="243"/>
    </row>
    <row r="2" spans="1:20" ht="18" thickBot="1">
      <c r="A2" s="34"/>
      <c r="B2" s="71"/>
      <c r="C2" s="71"/>
      <c r="D2" s="71"/>
    </row>
    <row r="3" spans="1:20" ht="27.75" customHeight="1" thickBot="1">
      <c r="A3" s="268" t="s">
        <v>11</v>
      </c>
      <c r="B3" s="268" t="s">
        <v>12</v>
      </c>
      <c r="C3" s="391" t="s">
        <v>200</v>
      </c>
      <c r="D3" s="392"/>
      <c r="E3" s="278" t="s">
        <v>201</v>
      </c>
      <c r="F3" s="315"/>
      <c r="G3" s="348" t="s">
        <v>202</v>
      </c>
      <c r="H3" s="346"/>
      <c r="I3" s="346"/>
      <c r="J3" s="346"/>
      <c r="K3" s="346"/>
      <c r="L3" s="346"/>
      <c r="M3" s="346"/>
      <c r="N3" s="347"/>
      <c r="O3" s="391" t="s">
        <v>203</v>
      </c>
      <c r="P3" s="392"/>
      <c r="Q3" s="391" t="s">
        <v>204</v>
      </c>
      <c r="R3" s="392"/>
      <c r="S3" s="362" t="s">
        <v>21</v>
      </c>
      <c r="T3" s="363"/>
    </row>
    <row r="4" spans="1:20" ht="102" customHeight="1" thickBot="1">
      <c r="A4" s="269"/>
      <c r="B4" s="269"/>
      <c r="C4" s="393"/>
      <c r="D4" s="394"/>
      <c r="E4" s="316"/>
      <c r="F4" s="317"/>
      <c r="G4" s="393" t="s">
        <v>205</v>
      </c>
      <c r="H4" s="394"/>
      <c r="I4" s="395" t="s">
        <v>206</v>
      </c>
      <c r="J4" s="394"/>
      <c r="K4" s="316" t="s">
        <v>207</v>
      </c>
      <c r="L4" s="317"/>
      <c r="M4" s="316" t="s">
        <v>208</v>
      </c>
      <c r="N4" s="318"/>
      <c r="O4" s="393"/>
      <c r="P4" s="394"/>
      <c r="Q4" s="393"/>
      <c r="R4" s="394"/>
      <c r="S4" s="364"/>
      <c r="T4" s="365"/>
    </row>
    <row r="5" spans="1:20" ht="16" thickBot="1">
      <c r="A5" s="270"/>
      <c r="B5" s="270"/>
      <c r="C5" s="14" t="s">
        <v>45</v>
      </c>
      <c r="D5" s="14" t="s">
        <v>46</v>
      </c>
      <c r="E5" s="14" t="s">
        <v>45</v>
      </c>
      <c r="F5" s="14" t="s">
        <v>46</v>
      </c>
      <c r="G5" s="14" t="s">
        <v>45</v>
      </c>
      <c r="H5" s="14" t="s">
        <v>46</v>
      </c>
      <c r="I5" s="14" t="s">
        <v>45</v>
      </c>
      <c r="J5" s="14" t="s">
        <v>46</v>
      </c>
      <c r="K5" s="14" t="s">
        <v>45</v>
      </c>
      <c r="L5" s="14" t="s">
        <v>46</v>
      </c>
      <c r="M5" s="14" t="s">
        <v>45</v>
      </c>
      <c r="N5" s="14" t="s">
        <v>46</v>
      </c>
      <c r="O5" s="14" t="s">
        <v>45</v>
      </c>
      <c r="P5" s="14" t="s">
        <v>46</v>
      </c>
      <c r="Q5" s="14" t="s">
        <v>45</v>
      </c>
      <c r="R5" s="14" t="s">
        <v>46</v>
      </c>
      <c r="S5" s="36" t="s">
        <v>45</v>
      </c>
      <c r="T5" s="36" t="s">
        <v>46</v>
      </c>
    </row>
    <row r="6" spans="1:20" ht="16" thickBot="1">
      <c r="A6" s="15">
        <v>1</v>
      </c>
      <c r="B6" s="16" t="s">
        <v>47</v>
      </c>
      <c r="C6" s="57">
        <v>2</v>
      </c>
      <c r="D6" s="57">
        <v>3</v>
      </c>
      <c r="E6" s="57">
        <v>2</v>
      </c>
      <c r="F6" s="57">
        <v>3</v>
      </c>
      <c r="G6" s="57">
        <v>3</v>
      </c>
      <c r="H6" s="57">
        <v>4</v>
      </c>
      <c r="I6" s="57">
        <v>3</v>
      </c>
      <c r="J6" s="57">
        <v>4</v>
      </c>
      <c r="K6" s="57">
        <v>3</v>
      </c>
      <c r="L6" s="57">
        <v>4</v>
      </c>
      <c r="M6" s="57">
        <v>2</v>
      </c>
      <c r="N6" s="57">
        <v>3</v>
      </c>
      <c r="O6" s="57">
        <v>2</v>
      </c>
      <c r="P6" s="57">
        <v>3</v>
      </c>
      <c r="Q6" s="57">
        <v>3</v>
      </c>
      <c r="R6" s="57">
        <v>2</v>
      </c>
      <c r="S6" s="151">
        <f>(C6+E6+G6+I6+K6+M6+O6+Q6)/8</f>
        <v>2.5</v>
      </c>
      <c r="T6" s="151">
        <f>(D6+F6+H6+J6+L6+N6+P6+R6)/8</f>
        <v>3.25</v>
      </c>
    </row>
    <row r="7" spans="1:20" ht="16" thickBot="1">
      <c r="A7" s="15">
        <v>2</v>
      </c>
      <c r="B7" s="16" t="s">
        <v>48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151">
        <f t="shared" ref="S7:T30" si="0">(C7+E7+G7+I7+K7+M7+O7+Q7)/8</f>
        <v>0</v>
      </c>
      <c r="T7" s="151">
        <f t="shared" si="0"/>
        <v>0</v>
      </c>
    </row>
    <row r="8" spans="1:20" ht="18.75" customHeight="1" thickBot="1">
      <c r="A8" s="15">
        <v>3</v>
      </c>
      <c r="B8" s="16" t="s">
        <v>49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151">
        <f t="shared" si="0"/>
        <v>0</v>
      </c>
      <c r="T8" s="151">
        <f t="shared" si="0"/>
        <v>0</v>
      </c>
    </row>
    <row r="9" spans="1:20" ht="16" thickBot="1">
      <c r="A9" s="15">
        <v>4</v>
      </c>
      <c r="B9" s="1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151">
        <f t="shared" si="0"/>
        <v>0</v>
      </c>
      <c r="T9" s="151">
        <f t="shared" si="0"/>
        <v>0</v>
      </c>
    </row>
    <row r="10" spans="1:20" ht="16" thickBot="1">
      <c r="A10" s="15">
        <v>5</v>
      </c>
      <c r="B10" s="1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151">
        <f t="shared" si="0"/>
        <v>0</v>
      </c>
      <c r="T10" s="151">
        <f t="shared" si="0"/>
        <v>0</v>
      </c>
    </row>
    <row r="11" spans="1:20" ht="16" thickBot="1">
      <c r="A11" s="15">
        <v>6</v>
      </c>
      <c r="B11" s="16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151">
        <f t="shared" si="0"/>
        <v>0</v>
      </c>
      <c r="T11" s="151">
        <f t="shared" si="0"/>
        <v>0</v>
      </c>
    </row>
    <row r="12" spans="1:20" ht="16" thickBot="1">
      <c r="A12" s="15">
        <v>7</v>
      </c>
      <c r="B12" s="1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151">
        <f t="shared" si="0"/>
        <v>0</v>
      </c>
      <c r="T12" s="151">
        <f t="shared" si="0"/>
        <v>0</v>
      </c>
    </row>
    <row r="13" spans="1:20" ht="16" thickBot="1">
      <c r="A13" s="15">
        <v>8</v>
      </c>
      <c r="B13" s="1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151">
        <f t="shared" si="0"/>
        <v>0</v>
      </c>
      <c r="T13" s="151">
        <f t="shared" si="0"/>
        <v>0</v>
      </c>
    </row>
    <row r="14" spans="1:20" ht="16" thickBot="1">
      <c r="A14" s="15">
        <v>9</v>
      </c>
      <c r="B14" s="1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151">
        <f t="shared" si="0"/>
        <v>0</v>
      </c>
      <c r="T14" s="151">
        <f t="shared" si="0"/>
        <v>0</v>
      </c>
    </row>
    <row r="15" spans="1:20" ht="16" thickBot="1">
      <c r="A15" s="15">
        <v>10</v>
      </c>
      <c r="B15" s="1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151">
        <f t="shared" si="0"/>
        <v>0</v>
      </c>
      <c r="T15" s="151">
        <f t="shared" si="0"/>
        <v>0</v>
      </c>
    </row>
    <row r="16" spans="1:20" ht="16" thickBot="1">
      <c r="A16" s="15">
        <v>11</v>
      </c>
      <c r="B16" s="1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151">
        <f t="shared" si="0"/>
        <v>0</v>
      </c>
      <c r="T16" s="151">
        <f t="shared" si="0"/>
        <v>0</v>
      </c>
    </row>
    <row r="17" spans="1:20" ht="16" thickBot="1">
      <c r="A17" s="15">
        <v>12</v>
      </c>
      <c r="B17" s="1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151">
        <f t="shared" si="0"/>
        <v>0</v>
      </c>
      <c r="T17" s="151">
        <f t="shared" si="0"/>
        <v>0</v>
      </c>
    </row>
    <row r="18" spans="1:20" ht="16" thickBot="1">
      <c r="A18" s="15">
        <v>13</v>
      </c>
      <c r="B18" s="1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151">
        <f t="shared" si="0"/>
        <v>0</v>
      </c>
      <c r="T18" s="151">
        <f t="shared" si="0"/>
        <v>0</v>
      </c>
    </row>
    <row r="19" spans="1:20" ht="16" thickBot="1">
      <c r="A19" s="15">
        <v>14</v>
      </c>
      <c r="B19" s="1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151">
        <f t="shared" si="0"/>
        <v>0</v>
      </c>
      <c r="T19" s="151">
        <f t="shared" si="0"/>
        <v>0</v>
      </c>
    </row>
    <row r="20" spans="1:20" ht="16" thickBot="1">
      <c r="A20" s="15">
        <v>15</v>
      </c>
      <c r="B20" s="1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151">
        <f t="shared" si="0"/>
        <v>0</v>
      </c>
      <c r="T20" s="151">
        <f t="shared" si="0"/>
        <v>0</v>
      </c>
    </row>
    <row r="21" spans="1:20" ht="16" thickBot="1">
      <c r="A21" s="15">
        <v>16</v>
      </c>
      <c r="B21" s="1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151">
        <f t="shared" si="0"/>
        <v>0</v>
      </c>
      <c r="T21" s="151">
        <f t="shared" si="0"/>
        <v>0</v>
      </c>
    </row>
    <row r="22" spans="1:20" ht="16" thickBot="1">
      <c r="A22" s="15">
        <v>17</v>
      </c>
      <c r="B22" s="1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151">
        <f t="shared" si="0"/>
        <v>0</v>
      </c>
      <c r="T22" s="151">
        <f t="shared" si="0"/>
        <v>0</v>
      </c>
    </row>
    <row r="23" spans="1:20" ht="16" thickBot="1">
      <c r="A23" s="15">
        <v>18</v>
      </c>
      <c r="B23" s="1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151">
        <f t="shared" si="0"/>
        <v>0</v>
      </c>
      <c r="T23" s="151">
        <f t="shared" si="0"/>
        <v>0</v>
      </c>
    </row>
    <row r="24" spans="1:20" ht="16" thickBot="1">
      <c r="A24" s="15">
        <v>19</v>
      </c>
      <c r="B24" s="1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151">
        <f t="shared" si="0"/>
        <v>0</v>
      </c>
      <c r="T24" s="151">
        <f t="shared" si="0"/>
        <v>0</v>
      </c>
    </row>
    <row r="25" spans="1:20" ht="16" thickBot="1">
      <c r="A25" s="15">
        <v>20</v>
      </c>
      <c r="B25" s="1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151">
        <f t="shared" si="0"/>
        <v>0</v>
      </c>
      <c r="T25" s="151">
        <f t="shared" si="0"/>
        <v>0</v>
      </c>
    </row>
    <row r="26" spans="1:20" ht="16" thickBot="1">
      <c r="A26" s="15">
        <v>21</v>
      </c>
      <c r="B26" s="1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151">
        <f t="shared" si="0"/>
        <v>0</v>
      </c>
      <c r="T26" s="151">
        <f t="shared" si="0"/>
        <v>0</v>
      </c>
    </row>
    <row r="27" spans="1:20" ht="16" thickBot="1">
      <c r="A27" s="15">
        <v>22</v>
      </c>
      <c r="B27" s="1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151">
        <f t="shared" si="0"/>
        <v>0</v>
      </c>
      <c r="T27" s="151">
        <f t="shared" si="0"/>
        <v>0</v>
      </c>
    </row>
    <row r="28" spans="1:20" ht="16" thickBot="1">
      <c r="A28" s="15">
        <v>23</v>
      </c>
      <c r="B28" s="1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151">
        <f t="shared" si="0"/>
        <v>0</v>
      </c>
      <c r="T28" s="151">
        <f t="shared" si="0"/>
        <v>0</v>
      </c>
    </row>
    <row r="29" spans="1:20" ht="16" thickBot="1">
      <c r="A29" s="15">
        <v>24</v>
      </c>
      <c r="B29" s="1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151">
        <f t="shared" si="0"/>
        <v>0</v>
      </c>
      <c r="T29" s="151">
        <f t="shared" si="0"/>
        <v>0</v>
      </c>
    </row>
    <row r="30" spans="1:20" s="52" customFormat="1" ht="16" thickBot="1">
      <c r="A30" s="13"/>
      <c r="B30" s="53" t="s">
        <v>50</v>
      </c>
      <c r="C30" s="18">
        <f>(C6+C7+C8+C9+C10+C11+C12+C13+C14+C15+C16+C17+C18+C19+C20+C21+C22+C23+C24+C25+C26+C27+C28+C29)/COUNTA($B$6:$B$29)</f>
        <v>0.66666666666666663</v>
      </c>
      <c r="D30" s="18">
        <f t="shared" ref="D30:R30" si="1">(D6+D7+D8+D9+D10+D11+D12+D13+D14+D15+D16+D17+D18+D19+D20+D21+D22+D23+D24+D25+D26+D27+D28+D29)/COUNTA($B$6:$B$29)</f>
        <v>1</v>
      </c>
      <c r="E30" s="18">
        <f t="shared" si="1"/>
        <v>0.66666666666666663</v>
      </c>
      <c r="F30" s="18">
        <f t="shared" si="1"/>
        <v>1</v>
      </c>
      <c r="G30" s="18">
        <f t="shared" si="1"/>
        <v>1</v>
      </c>
      <c r="H30" s="18">
        <f t="shared" si="1"/>
        <v>1.3333333333333333</v>
      </c>
      <c r="I30" s="18">
        <f t="shared" si="1"/>
        <v>1</v>
      </c>
      <c r="J30" s="18">
        <f t="shared" si="1"/>
        <v>1.3333333333333333</v>
      </c>
      <c r="K30" s="18">
        <f t="shared" si="1"/>
        <v>1</v>
      </c>
      <c r="L30" s="18">
        <f t="shared" si="1"/>
        <v>1.3333333333333333</v>
      </c>
      <c r="M30" s="18">
        <f t="shared" si="1"/>
        <v>0.66666666666666663</v>
      </c>
      <c r="N30" s="18">
        <f t="shared" si="1"/>
        <v>1</v>
      </c>
      <c r="O30" s="18">
        <f t="shared" si="1"/>
        <v>0.66666666666666663</v>
      </c>
      <c r="P30" s="18">
        <f t="shared" si="1"/>
        <v>1</v>
      </c>
      <c r="Q30" s="18">
        <f t="shared" si="1"/>
        <v>1</v>
      </c>
      <c r="R30" s="18">
        <f t="shared" si="1"/>
        <v>0.66666666666666663</v>
      </c>
      <c r="S30" s="156">
        <f t="shared" si="0"/>
        <v>0.83333333333333337</v>
      </c>
      <c r="T30" s="156">
        <f t="shared" si="0"/>
        <v>1.0833333333333333</v>
      </c>
    </row>
    <row r="32" spans="1:20" ht="15">
      <c r="B32" s="19" t="s">
        <v>51</v>
      </c>
      <c r="C32" s="20"/>
      <c r="D32" s="20"/>
      <c r="E32" s="20"/>
      <c r="F32" s="20"/>
    </row>
    <row r="33" spans="2:6" ht="30">
      <c r="B33" s="21"/>
      <c r="C33" s="22" t="s">
        <v>52</v>
      </c>
      <c r="D33" s="22" t="s">
        <v>53</v>
      </c>
      <c r="E33" s="22" t="s">
        <v>54</v>
      </c>
      <c r="F33" s="22" t="s">
        <v>55</v>
      </c>
    </row>
    <row r="34" spans="2:6" ht="15.5">
      <c r="B34" s="23" t="s">
        <v>56</v>
      </c>
      <c r="C34" s="24">
        <f>COUNTA(B6:B29)</f>
        <v>3</v>
      </c>
      <c r="D34" s="24">
        <f>COUNTIF(S6:S29,"&gt;=3,8")</f>
        <v>0</v>
      </c>
      <c r="E34" s="24">
        <f>COUNTIFS(S6:S29,"&lt;3,7",S6:S29,"&gt;=2,3")</f>
        <v>1</v>
      </c>
      <c r="F34" s="24">
        <f>COUNTIFS(S6:S29,"&lt;2,2",S6:S29,"&gt;0")</f>
        <v>0</v>
      </c>
    </row>
    <row r="35" spans="2:6" ht="15.5">
      <c r="B35" s="23" t="s">
        <v>57</v>
      </c>
      <c r="C35" s="24">
        <v>100</v>
      </c>
      <c r="D35" s="24">
        <f>D34*C35/C34</f>
        <v>0</v>
      </c>
      <c r="E35" s="25">
        <f>E34*C35/C34</f>
        <v>33.333333333333336</v>
      </c>
      <c r="F35" s="25">
        <f>F34*C35/C34</f>
        <v>0</v>
      </c>
    </row>
    <row r="36" spans="2:6" ht="15.5">
      <c r="B36" s="26"/>
      <c r="C36" s="20"/>
      <c r="D36" s="20"/>
      <c r="E36" s="20"/>
      <c r="F36" s="20"/>
    </row>
    <row r="37" spans="2:6" ht="15.5">
      <c r="B37" s="26"/>
      <c r="C37" s="20"/>
      <c r="D37" s="20"/>
      <c r="E37" s="20"/>
      <c r="F37" s="20"/>
    </row>
    <row r="38" spans="2:6" ht="15">
      <c r="B38" s="19" t="s">
        <v>58</v>
      </c>
      <c r="C38" s="20"/>
      <c r="D38" s="20"/>
      <c r="E38" s="20"/>
      <c r="F38" s="20"/>
    </row>
    <row r="39" spans="2:6" ht="30">
      <c r="B39" s="21"/>
      <c r="C39" s="27" t="s">
        <v>52</v>
      </c>
      <c r="D39" s="22" t="s">
        <v>53</v>
      </c>
      <c r="E39" s="22" t="s">
        <v>54</v>
      </c>
      <c r="F39" s="22" t="s">
        <v>55</v>
      </c>
    </row>
    <row r="40" spans="2:6" ht="15.5">
      <c r="B40" s="23" t="s">
        <v>56</v>
      </c>
      <c r="C40" s="24">
        <f>COUNTA(B6:B29)</f>
        <v>3</v>
      </c>
      <c r="D40" s="24">
        <f>COUNTIF(T6:T29,"&gt;=3,8")</f>
        <v>0</v>
      </c>
      <c r="E40" s="24">
        <f>COUNTIFS(T6:T29,"&lt;3,7",T6:T29,"&gt;=2,3")</f>
        <v>1</v>
      </c>
      <c r="F40" s="24">
        <f>COUNTIFS(T6:T29,"&lt;2,2",T6:T29,"&gt;0")</f>
        <v>0</v>
      </c>
    </row>
    <row r="41" spans="2:6" ht="15.5">
      <c r="B41" s="23" t="s">
        <v>57</v>
      </c>
      <c r="C41" s="24">
        <v>100</v>
      </c>
      <c r="D41" s="25">
        <f>D40*C41/C40</f>
        <v>0</v>
      </c>
      <c r="E41" s="25">
        <f>E40*C41/C40</f>
        <v>33.333333333333336</v>
      </c>
      <c r="F41" s="25">
        <f>F40*C41/C40</f>
        <v>0</v>
      </c>
    </row>
  </sheetData>
  <sheetProtection algorithmName="SHA-512" hashValue="WmXTPWW0ISvWd7ZKjsxAmtsH/b7ULz7FW8aL+mnx4tbjT5MPX5lT53Uch2RWHzmEu97b7LE3dA6pbNSKzmZ0bw==" saltValue="bs/bPnDjLoyusdKkHH16bQ==" spinCount="100000" sheet="1" objects="1" formatCells="0" formatColumns="0" formatRows="0" insertColumns="0" insertRows="0" insertHyperlinks="0" deleteColumns="0" deleteRows="0" sort="0" autoFilter="0" pivotTables="0"/>
  <mergeCells count="13">
    <mergeCell ref="R1:S1"/>
    <mergeCell ref="A3:A5"/>
    <mergeCell ref="B3:B5"/>
    <mergeCell ref="C3:D4"/>
    <mergeCell ref="E3:F4"/>
    <mergeCell ref="G3:N3"/>
    <mergeCell ref="Q3:R4"/>
    <mergeCell ref="S3:T4"/>
    <mergeCell ref="G4:H4"/>
    <mergeCell ref="I4:J4"/>
    <mergeCell ref="K4:L4"/>
    <mergeCell ref="M4:N4"/>
    <mergeCell ref="O3:P4"/>
  </mergeCells>
  <hyperlinks>
    <hyperlink ref="R1" location="ОГЛАВЛЕНИЕ!A1" display="ОГЛАВЛЕНИЕ" xr:uid="{00000000-0004-0000-0E00-000000000000}"/>
  </hyperlinks>
  <pageMargins left="0.7" right="0.7" top="0.75" bottom="0.75" header="0.3" footer="0.3"/>
  <pageSetup paperSize="9" scale="39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5">
    <tabColor rgb="FFFFC000"/>
    <pageSetUpPr fitToPage="1"/>
  </sheetPr>
  <dimension ref="A1:G48"/>
  <sheetViews>
    <sheetView view="pageLayout" topLeftCell="A28" zoomScaleNormal="100" workbookViewId="0">
      <selection activeCell="B46" sqref="B46"/>
    </sheetView>
  </sheetViews>
  <sheetFormatPr defaultRowHeight="14.5"/>
  <cols>
    <col min="2" max="2" width="11.453125" customWidth="1"/>
    <col min="3" max="3" width="20.453125" customWidth="1"/>
    <col min="4" max="4" width="15.453125" customWidth="1"/>
    <col min="5" max="5" width="15.81640625" customWidth="1"/>
    <col min="6" max="6" width="17" customWidth="1"/>
  </cols>
  <sheetData>
    <row r="1" spans="1:7" ht="38.25" customHeight="1">
      <c r="A1" s="361" t="s">
        <v>395</v>
      </c>
      <c r="B1" s="361"/>
      <c r="C1" s="361"/>
      <c r="D1" s="361"/>
      <c r="E1" s="361"/>
      <c r="F1" s="361"/>
      <c r="G1" s="361"/>
    </row>
    <row r="2" spans="1:7" ht="17.5">
      <c r="A2" s="1"/>
      <c r="B2" s="2"/>
      <c r="C2" s="2"/>
      <c r="D2" s="2"/>
      <c r="E2" s="2"/>
      <c r="F2" s="2"/>
      <c r="G2" s="185"/>
    </row>
    <row r="3" spans="1:7" ht="90" customHeight="1">
      <c r="A3" s="1"/>
      <c r="B3" s="215" t="s">
        <v>394</v>
      </c>
      <c r="C3" s="5" t="s">
        <v>209</v>
      </c>
      <c r="D3" s="59" t="s">
        <v>210</v>
      </c>
      <c r="E3" s="59" t="s">
        <v>211</v>
      </c>
      <c r="F3" s="205" t="s">
        <v>212</v>
      </c>
      <c r="G3" s="60"/>
    </row>
    <row r="4" spans="1:7" ht="15">
      <c r="A4" s="1"/>
      <c r="B4" s="72"/>
      <c r="C4" s="73">
        <v>1</v>
      </c>
      <c r="D4" s="73">
        <v>2</v>
      </c>
      <c r="E4" s="73">
        <v>3</v>
      </c>
      <c r="F4" s="206">
        <v>4</v>
      </c>
      <c r="G4" s="62"/>
    </row>
    <row r="5" spans="1:7" ht="18">
      <c r="A5" s="1"/>
      <c r="B5" s="74" t="s">
        <v>133</v>
      </c>
      <c r="C5" s="160">
        <f>'СК-1'!U31</f>
        <v>0.7777777777777779</v>
      </c>
      <c r="D5" s="160">
        <f>'СК-2'!M31</f>
        <v>0.86666666666666659</v>
      </c>
      <c r="E5" s="160">
        <f>'СК-3'!S30</f>
        <v>0.83333333333333337</v>
      </c>
      <c r="F5" s="192">
        <f>(C5+D5+E5)/3</f>
        <v>0.82592592592592595</v>
      </c>
      <c r="G5" s="37"/>
    </row>
    <row r="6" spans="1:7" ht="18">
      <c r="A6" s="1"/>
      <c r="B6" s="74" t="s">
        <v>134</v>
      </c>
      <c r="C6" s="160">
        <f>'СК-1'!V31</f>
        <v>1</v>
      </c>
      <c r="D6" s="160">
        <f>'СК-2'!N31</f>
        <v>1.1999999999999997</v>
      </c>
      <c r="E6" s="160">
        <f>'СК-3'!T30</f>
        <v>1.0833333333333333</v>
      </c>
      <c r="F6" s="192">
        <f>(C6+D6+E6)/3</f>
        <v>1.0944444444444443</v>
      </c>
      <c r="G6" s="37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 ht="15.5">
      <c r="A21" s="11" t="s">
        <v>135</v>
      </c>
      <c r="B21" s="11"/>
      <c r="C21" s="1"/>
      <c r="D21" s="1"/>
      <c r="E21" s="1"/>
      <c r="F21" s="1"/>
      <c r="G21" s="1"/>
    </row>
    <row r="22" spans="1:7" ht="15.5">
      <c r="A22" s="75" t="s">
        <v>136</v>
      </c>
      <c r="B22" s="75"/>
      <c r="C22" s="76"/>
      <c r="D22" s="39"/>
      <c r="E22" s="360"/>
      <c r="F22" s="360"/>
      <c r="G22" s="360"/>
    </row>
    <row r="23" spans="1:7">
      <c r="A23" s="67"/>
      <c r="B23" s="67"/>
      <c r="C23" s="67"/>
      <c r="D23" s="39"/>
      <c r="E23" s="358"/>
      <c r="F23" s="358"/>
      <c r="G23" s="358"/>
    </row>
    <row r="24" spans="1:7">
      <c r="A24" s="66"/>
      <c r="B24" s="66"/>
      <c r="C24" s="66"/>
      <c r="D24" s="40"/>
      <c r="E24" s="358"/>
      <c r="F24" s="358"/>
      <c r="G24" s="358"/>
    </row>
    <row r="25" spans="1:7">
      <c r="A25" s="66"/>
      <c r="B25" s="66"/>
      <c r="C25" s="66"/>
      <c r="D25" s="40"/>
      <c r="E25" s="358"/>
      <c r="F25" s="358"/>
      <c r="G25" s="358"/>
    </row>
    <row r="26" spans="1:7">
      <c r="A26" s="66"/>
      <c r="B26" s="66"/>
      <c r="C26" s="66"/>
      <c r="D26" s="40"/>
      <c r="E26" s="358"/>
      <c r="F26" s="358"/>
      <c r="G26" s="358"/>
    </row>
    <row r="27" spans="1:7">
      <c r="A27" s="66"/>
      <c r="B27" s="66"/>
      <c r="C27" s="66"/>
      <c r="D27" s="40"/>
      <c r="E27" s="358"/>
      <c r="F27" s="358"/>
      <c r="G27" s="358"/>
    </row>
    <row r="28" spans="1:7">
      <c r="A28" s="66"/>
      <c r="B28" s="66"/>
      <c r="C28" s="66"/>
      <c r="D28" s="40"/>
      <c r="E28" s="358"/>
      <c r="F28" s="358"/>
      <c r="G28" s="358"/>
    </row>
    <row r="29" spans="1:7">
      <c r="A29" s="66"/>
      <c r="B29" s="66"/>
      <c r="C29" s="66"/>
      <c r="D29" s="40"/>
      <c r="E29" s="358"/>
      <c r="F29" s="358"/>
      <c r="G29" s="358"/>
    </row>
    <row r="30" spans="1:7">
      <c r="A30" s="66"/>
      <c r="B30" s="66"/>
      <c r="C30" s="66"/>
      <c r="D30" s="40"/>
      <c r="E30" s="358"/>
      <c r="F30" s="358"/>
      <c r="G30" s="358"/>
    </row>
    <row r="31" spans="1:7">
      <c r="A31" s="66"/>
      <c r="B31" s="66"/>
      <c r="C31" s="66"/>
      <c r="D31" s="40"/>
      <c r="E31" s="358"/>
      <c r="F31" s="358"/>
      <c r="G31" s="358"/>
    </row>
    <row r="32" spans="1:7">
      <c r="A32" s="66"/>
      <c r="B32" s="66"/>
      <c r="C32" s="66"/>
      <c r="D32" s="40"/>
      <c r="E32" s="358"/>
      <c r="F32" s="358"/>
      <c r="G32" s="358"/>
    </row>
    <row r="33" spans="1:7">
      <c r="A33" s="66"/>
      <c r="B33" s="66"/>
      <c r="C33" s="66"/>
      <c r="D33" s="40"/>
      <c r="E33" s="358"/>
      <c r="F33" s="358"/>
      <c r="G33" s="358"/>
    </row>
    <row r="34" spans="1:7">
      <c r="A34" s="1"/>
      <c r="B34" s="1"/>
      <c r="C34" s="1"/>
      <c r="D34" s="1"/>
      <c r="E34" s="1"/>
      <c r="F34" s="1"/>
      <c r="G34" s="1"/>
    </row>
    <row r="35" spans="1:7" ht="15.5">
      <c r="A35" s="75" t="s">
        <v>137</v>
      </c>
      <c r="B35" s="75"/>
      <c r="C35" s="76"/>
      <c r="D35" s="39"/>
      <c r="E35" s="360"/>
      <c r="F35" s="360"/>
      <c r="G35" s="360"/>
    </row>
    <row r="36" spans="1:7">
      <c r="A36" s="67"/>
      <c r="B36" s="67"/>
      <c r="C36" s="67"/>
      <c r="D36" s="39"/>
      <c r="E36" s="358"/>
      <c r="F36" s="358"/>
      <c r="G36" s="358"/>
    </row>
    <row r="37" spans="1:7">
      <c r="A37" s="66"/>
      <c r="B37" s="66"/>
      <c r="C37" s="66"/>
      <c r="D37" s="40"/>
      <c r="E37" s="358"/>
      <c r="F37" s="358"/>
      <c r="G37" s="358"/>
    </row>
    <row r="38" spans="1:7">
      <c r="A38" s="66"/>
      <c r="B38" s="66"/>
      <c r="C38" s="66"/>
      <c r="D38" s="40"/>
      <c r="E38" s="358"/>
      <c r="F38" s="358"/>
      <c r="G38" s="358"/>
    </row>
    <row r="39" spans="1:7">
      <c r="A39" s="66"/>
      <c r="B39" s="66"/>
      <c r="C39" s="66"/>
      <c r="D39" s="40"/>
      <c r="E39" s="358"/>
      <c r="F39" s="358"/>
      <c r="G39" s="358"/>
    </row>
    <row r="40" spans="1:7">
      <c r="A40" s="66"/>
      <c r="B40" s="66"/>
      <c r="C40" s="66"/>
      <c r="D40" s="40"/>
      <c r="E40" s="358"/>
      <c r="F40" s="358"/>
      <c r="G40" s="358"/>
    </row>
    <row r="41" spans="1:7">
      <c r="A41" s="66"/>
      <c r="B41" s="66"/>
      <c r="C41" s="66"/>
      <c r="D41" s="40"/>
      <c r="E41" s="358"/>
      <c r="F41" s="358"/>
      <c r="G41" s="358"/>
    </row>
    <row r="42" spans="1:7">
      <c r="A42" s="66"/>
      <c r="B42" s="66"/>
      <c r="C42" s="66"/>
      <c r="D42" s="40"/>
      <c r="E42" s="358"/>
      <c r="F42" s="358"/>
      <c r="G42" s="358"/>
    </row>
    <row r="43" spans="1:7">
      <c r="A43" s="66"/>
      <c r="B43" s="66"/>
      <c r="C43" s="66"/>
      <c r="D43" s="40"/>
      <c r="E43" s="358"/>
      <c r="F43" s="358"/>
      <c r="G43" s="358"/>
    </row>
    <row r="44" spans="1:7">
      <c r="A44" s="66"/>
      <c r="B44" s="66"/>
      <c r="C44" s="66"/>
      <c r="D44" s="40"/>
      <c r="E44" s="358"/>
      <c r="F44" s="358"/>
      <c r="G44" s="358"/>
    </row>
    <row r="45" spans="1:7">
      <c r="A45" s="66"/>
      <c r="B45" s="66"/>
      <c r="C45" s="66"/>
      <c r="D45" s="40"/>
      <c r="E45" s="358"/>
      <c r="F45" s="358"/>
      <c r="G45" s="358"/>
    </row>
    <row r="46" spans="1:7">
      <c r="A46" s="66"/>
      <c r="B46" s="66"/>
      <c r="C46" s="66"/>
      <c r="D46" s="40"/>
      <c r="E46" s="358"/>
      <c r="F46" s="358"/>
      <c r="G46" s="358"/>
    </row>
    <row r="47" spans="1:7">
      <c r="A47" s="66"/>
      <c r="B47" s="66"/>
      <c r="C47" s="66"/>
      <c r="D47" s="40"/>
      <c r="E47" s="358"/>
      <c r="F47" s="358"/>
      <c r="G47" s="358"/>
    </row>
    <row r="48" spans="1:7">
      <c r="A48" s="1"/>
      <c r="B48" s="1"/>
      <c r="C48" s="1"/>
      <c r="D48" s="1"/>
      <c r="E48" s="1"/>
      <c r="F48" s="1"/>
      <c r="G48" s="1"/>
    </row>
  </sheetData>
  <sheetProtection algorithmName="SHA-512" hashValue="nz8EMOWil1sp6mnXhl5Ca38S6wpcolnx7yXy38pK5hM0jdjmP57k+Wv69P2q8gRg0NTEnVPDt73k8SEka4hhZg==" saltValue="rD3W1NXnNjGmpsHqZ8/x0Q==" spinCount="100000" sheet="1" objects="1" formatCells="0" formatColumns="0" formatRows="0" insertColumns="0" insertRows="0" insertHyperlinks="0" deleteColumns="0" deleteRows="0" sort="0" autoFilter="0" pivotTables="0"/>
  <mergeCells count="26">
    <mergeCell ref="E32:G32"/>
    <mergeCell ref="E33:G33"/>
    <mergeCell ref="E35:G35"/>
    <mergeCell ref="E36:G36"/>
    <mergeCell ref="E26:G26"/>
    <mergeCell ref="E27:G27"/>
    <mergeCell ref="E28:G28"/>
    <mergeCell ref="E29:G29"/>
    <mergeCell ref="E30:G30"/>
    <mergeCell ref="E31:G31"/>
    <mergeCell ref="E46:G46"/>
    <mergeCell ref="E47:G47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A1:G1"/>
    <mergeCell ref="E22:G22"/>
    <mergeCell ref="E23:G23"/>
    <mergeCell ref="E24:G24"/>
    <mergeCell ref="E25:G25"/>
  </mergeCells>
  <hyperlinks>
    <hyperlink ref="B3" location="ОГЛАВЛЕНИЕ!A1" display="ОГЛАВЛЕНИЕ" xr:uid="{00000000-0004-0000-0F00-000000000000}"/>
  </hyperlinks>
  <pageMargins left="0.7" right="0.50624999999999998" top="0.75" bottom="0.75" header="0.3" footer="0.3"/>
  <pageSetup paperSize="9" scale="92" fitToHeight="0" orientation="portrait" verticalDpi="0" r:id="rId1"/>
  <headerFooter>
    <oddHeader>&amp;LДиагностика индивидуального развития детей 6-7 лет с ТНР&amp;R&amp;"Monotype Corsiva,обычный"&amp;12О.В. Яковлева</oddHeader>
    <oddFooter>&amp;R&amp;"Monotype Corsiva"&amp;12https://vk.com/travel_posobiya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6">
    <tabColor rgb="FFFFFF00"/>
    <pageSetUpPr fitToPage="1"/>
  </sheetPr>
  <dimension ref="A1:S62"/>
  <sheetViews>
    <sheetView view="pageLayout" zoomScale="70" zoomScaleNormal="100" zoomScalePageLayoutView="70" workbookViewId="0">
      <selection activeCell="C6" sqref="C6:P29"/>
    </sheetView>
  </sheetViews>
  <sheetFormatPr defaultColWidth="9.1796875" defaultRowHeight="14.5"/>
  <cols>
    <col min="1" max="1" width="9.1796875" style="1"/>
    <col min="2" max="2" width="27.1796875" style="1" customWidth="1"/>
    <col min="3" max="18" width="9.1796875" style="1"/>
    <col min="19" max="19" width="5.81640625" style="1" customWidth="1"/>
    <col min="20" max="16384" width="9.1796875" style="1"/>
  </cols>
  <sheetData>
    <row r="1" spans="1:19" ht="17.5">
      <c r="A1" s="400" t="s">
        <v>213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</row>
    <row r="2" spans="1:19" ht="18" thickBot="1">
      <c r="A2" s="77" t="s">
        <v>214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43" t="s">
        <v>394</v>
      </c>
      <c r="R2" s="243"/>
      <c r="S2" s="185"/>
    </row>
    <row r="3" spans="1:19">
      <c r="A3" s="401" t="s">
        <v>11</v>
      </c>
      <c r="B3" s="401" t="s">
        <v>12</v>
      </c>
      <c r="C3" s="404" t="s">
        <v>215</v>
      </c>
      <c r="D3" s="405"/>
      <c r="E3" s="404" t="s">
        <v>216</v>
      </c>
      <c r="F3" s="405"/>
      <c r="G3" s="408" t="s">
        <v>398</v>
      </c>
      <c r="H3" s="409"/>
      <c r="I3" s="404" t="s">
        <v>217</v>
      </c>
      <c r="J3" s="405"/>
      <c r="K3" s="404" t="s">
        <v>218</v>
      </c>
      <c r="L3" s="412"/>
      <c r="M3" s="404" t="s">
        <v>219</v>
      </c>
      <c r="N3" s="405"/>
      <c r="O3" s="412" t="s">
        <v>220</v>
      </c>
      <c r="P3" s="412"/>
      <c r="Q3" s="396" t="s">
        <v>21</v>
      </c>
      <c r="R3" s="397"/>
    </row>
    <row r="4" spans="1:19" ht="91.5" customHeight="1" thickBot="1">
      <c r="A4" s="402"/>
      <c r="B4" s="402"/>
      <c r="C4" s="406"/>
      <c r="D4" s="407"/>
      <c r="E4" s="406"/>
      <c r="F4" s="407"/>
      <c r="G4" s="410"/>
      <c r="H4" s="411"/>
      <c r="I4" s="406"/>
      <c r="J4" s="407"/>
      <c r="K4" s="406"/>
      <c r="L4" s="413"/>
      <c r="M4" s="406"/>
      <c r="N4" s="407"/>
      <c r="O4" s="413"/>
      <c r="P4" s="413"/>
      <c r="Q4" s="398"/>
      <c r="R4" s="399"/>
    </row>
    <row r="5" spans="1:19" ht="16" thickBot="1">
      <c r="A5" s="403"/>
      <c r="B5" s="403"/>
      <c r="C5" s="79" t="s">
        <v>45</v>
      </c>
      <c r="D5" s="79" t="s">
        <v>46</v>
      </c>
      <c r="E5" s="79" t="s">
        <v>45</v>
      </c>
      <c r="F5" s="79" t="s">
        <v>46</v>
      </c>
      <c r="G5" s="79" t="s">
        <v>45</v>
      </c>
      <c r="H5" s="79" t="s">
        <v>46</v>
      </c>
      <c r="I5" s="79" t="s">
        <v>45</v>
      </c>
      <c r="J5" s="79" t="s">
        <v>46</v>
      </c>
      <c r="K5" s="79" t="s">
        <v>45</v>
      </c>
      <c r="L5" s="79" t="s">
        <v>46</v>
      </c>
      <c r="M5" s="79" t="s">
        <v>45</v>
      </c>
      <c r="N5" s="79" t="s">
        <v>46</v>
      </c>
      <c r="O5" s="79" t="s">
        <v>45</v>
      </c>
      <c r="P5" s="79" t="s">
        <v>46</v>
      </c>
      <c r="Q5" s="80" t="s">
        <v>45</v>
      </c>
      <c r="R5" s="80" t="s">
        <v>46</v>
      </c>
    </row>
    <row r="6" spans="1:19" ht="16" thickBot="1">
      <c r="A6" s="81">
        <v>1</v>
      </c>
      <c r="B6" s="82" t="s">
        <v>47</v>
      </c>
      <c r="C6" s="91">
        <v>2</v>
      </c>
      <c r="D6" s="91">
        <v>3</v>
      </c>
      <c r="E6" s="91">
        <v>2</v>
      </c>
      <c r="F6" s="91">
        <v>3</v>
      </c>
      <c r="G6" s="91">
        <v>3</v>
      </c>
      <c r="H6" s="91">
        <v>4</v>
      </c>
      <c r="I6" s="91">
        <v>3</v>
      </c>
      <c r="J6" s="91">
        <v>4</v>
      </c>
      <c r="K6" s="91">
        <v>2</v>
      </c>
      <c r="L6" s="91">
        <v>3</v>
      </c>
      <c r="M6" s="91">
        <v>4</v>
      </c>
      <c r="N6" s="91">
        <v>5</v>
      </c>
      <c r="O6" s="91">
        <v>3</v>
      </c>
      <c r="P6" s="91">
        <v>4</v>
      </c>
      <c r="Q6" s="83">
        <f t="shared" ref="Q6:Q30" si="0">(C6+E6+G6+I6+K6+M6+O6)/7</f>
        <v>2.7142857142857144</v>
      </c>
      <c r="R6" s="83">
        <f t="shared" ref="R6:R30" si="1">(D6+F6+H6+J6+L6+N6+P6)/7</f>
        <v>3.7142857142857144</v>
      </c>
    </row>
    <row r="7" spans="1:19" ht="16" thickBot="1">
      <c r="A7" s="81">
        <v>2</v>
      </c>
      <c r="B7" s="82" t="s">
        <v>48</v>
      </c>
      <c r="C7" s="91">
        <v>3</v>
      </c>
      <c r="D7" s="91">
        <v>4</v>
      </c>
      <c r="E7" s="91">
        <v>1</v>
      </c>
      <c r="F7" s="91">
        <v>2</v>
      </c>
      <c r="G7" s="91">
        <v>2</v>
      </c>
      <c r="H7" s="91">
        <v>3</v>
      </c>
      <c r="I7" s="91">
        <v>1</v>
      </c>
      <c r="J7" s="91">
        <v>2</v>
      </c>
      <c r="K7" s="91">
        <v>1</v>
      </c>
      <c r="L7" s="91">
        <v>2</v>
      </c>
      <c r="M7" s="91">
        <v>3</v>
      </c>
      <c r="N7" s="91">
        <v>2</v>
      </c>
      <c r="O7" s="91">
        <v>3</v>
      </c>
      <c r="P7" s="91">
        <v>4</v>
      </c>
      <c r="Q7" s="83">
        <f t="shared" si="0"/>
        <v>2</v>
      </c>
      <c r="R7" s="83">
        <f t="shared" si="1"/>
        <v>2.7142857142857144</v>
      </c>
    </row>
    <row r="8" spans="1:19" ht="18" customHeight="1" thickBot="1">
      <c r="A8" s="81">
        <v>3</v>
      </c>
      <c r="B8" s="82" t="s">
        <v>49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83">
        <f t="shared" si="0"/>
        <v>0</v>
      </c>
      <c r="R8" s="83">
        <f t="shared" si="1"/>
        <v>0</v>
      </c>
    </row>
    <row r="9" spans="1:19" ht="16" thickBot="1">
      <c r="A9" s="81">
        <v>4</v>
      </c>
      <c r="B9" s="82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83">
        <f t="shared" si="0"/>
        <v>0</v>
      </c>
      <c r="R9" s="83">
        <f t="shared" si="1"/>
        <v>0</v>
      </c>
    </row>
    <row r="10" spans="1:19" ht="16" thickBot="1">
      <c r="A10" s="81">
        <v>5</v>
      </c>
      <c r="B10" s="82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83">
        <f t="shared" si="0"/>
        <v>0</v>
      </c>
      <c r="R10" s="83">
        <f t="shared" si="1"/>
        <v>0</v>
      </c>
    </row>
    <row r="11" spans="1:19" ht="16" thickBot="1">
      <c r="A11" s="81">
        <v>6</v>
      </c>
      <c r="B11" s="82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83">
        <f t="shared" si="0"/>
        <v>0</v>
      </c>
      <c r="R11" s="83">
        <f t="shared" si="1"/>
        <v>0</v>
      </c>
    </row>
    <row r="12" spans="1:19" ht="16" thickBot="1">
      <c r="A12" s="81">
        <v>7</v>
      </c>
      <c r="B12" s="82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83">
        <f t="shared" si="0"/>
        <v>0</v>
      </c>
      <c r="R12" s="83">
        <f t="shared" si="1"/>
        <v>0</v>
      </c>
    </row>
    <row r="13" spans="1:19" ht="16" thickBot="1">
      <c r="A13" s="81">
        <v>8</v>
      </c>
      <c r="B13" s="82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83">
        <f t="shared" si="0"/>
        <v>0</v>
      </c>
      <c r="R13" s="83">
        <f t="shared" si="1"/>
        <v>0</v>
      </c>
    </row>
    <row r="14" spans="1:19" ht="16" thickBot="1">
      <c r="A14" s="81">
        <v>9</v>
      </c>
      <c r="B14" s="82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83">
        <f t="shared" si="0"/>
        <v>0</v>
      </c>
      <c r="R14" s="83">
        <f t="shared" si="1"/>
        <v>0</v>
      </c>
    </row>
    <row r="15" spans="1:19" ht="16" thickBot="1">
      <c r="A15" s="81">
        <v>10</v>
      </c>
      <c r="B15" s="82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83">
        <f t="shared" si="0"/>
        <v>0</v>
      </c>
      <c r="R15" s="83">
        <f t="shared" si="1"/>
        <v>0</v>
      </c>
    </row>
    <row r="16" spans="1:19" ht="16" thickBot="1">
      <c r="A16" s="81">
        <v>11</v>
      </c>
      <c r="B16" s="82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83">
        <f t="shared" si="0"/>
        <v>0</v>
      </c>
      <c r="R16" s="83">
        <f t="shared" si="1"/>
        <v>0</v>
      </c>
    </row>
    <row r="17" spans="1:18" ht="16" thickBot="1">
      <c r="A17" s="81">
        <v>12</v>
      </c>
      <c r="B17" s="82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83">
        <f t="shared" si="0"/>
        <v>0</v>
      </c>
      <c r="R17" s="83">
        <f t="shared" si="1"/>
        <v>0</v>
      </c>
    </row>
    <row r="18" spans="1:18" ht="16" thickBot="1">
      <c r="A18" s="81">
        <v>13</v>
      </c>
      <c r="B18" s="82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83">
        <f t="shared" si="0"/>
        <v>0</v>
      </c>
      <c r="R18" s="83">
        <f t="shared" si="1"/>
        <v>0</v>
      </c>
    </row>
    <row r="19" spans="1:18" ht="16" thickBot="1">
      <c r="A19" s="81">
        <v>14</v>
      </c>
      <c r="B19" s="82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83">
        <f t="shared" si="0"/>
        <v>0</v>
      </c>
      <c r="R19" s="83">
        <f t="shared" si="1"/>
        <v>0</v>
      </c>
    </row>
    <row r="20" spans="1:18" ht="16" thickBot="1">
      <c r="A20" s="81">
        <v>15</v>
      </c>
      <c r="B20" s="82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83">
        <f t="shared" si="0"/>
        <v>0</v>
      </c>
      <c r="R20" s="83">
        <f t="shared" si="1"/>
        <v>0</v>
      </c>
    </row>
    <row r="21" spans="1:18" ht="16" thickBot="1">
      <c r="A21" s="81">
        <v>16</v>
      </c>
      <c r="B21" s="82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83">
        <f t="shared" si="0"/>
        <v>0</v>
      </c>
      <c r="R21" s="83">
        <f t="shared" si="1"/>
        <v>0</v>
      </c>
    </row>
    <row r="22" spans="1:18" ht="16" thickBot="1">
      <c r="A22" s="81">
        <v>17</v>
      </c>
      <c r="B22" s="82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83">
        <f t="shared" si="0"/>
        <v>0</v>
      </c>
      <c r="R22" s="83">
        <f t="shared" si="1"/>
        <v>0</v>
      </c>
    </row>
    <row r="23" spans="1:18" ht="16" thickBot="1">
      <c r="A23" s="81">
        <v>18</v>
      </c>
      <c r="B23" s="82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83">
        <f t="shared" si="0"/>
        <v>0</v>
      </c>
      <c r="R23" s="83">
        <f t="shared" si="1"/>
        <v>0</v>
      </c>
    </row>
    <row r="24" spans="1:18" ht="16" thickBot="1">
      <c r="A24" s="81">
        <v>19</v>
      </c>
      <c r="B24" s="82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83">
        <f t="shared" si="0"/>
        <v>0</v>
      </c>
      <c r="R24" s="83">
        <f t="shared" si="1"/>
        <v>0</v>
      </c>
    </row>
    <row r="25" spans="1:18" ht="16" thickBot="1">
      <c r="A25" s="81">
        <v>20</v>
      </c>
      <c r="B25" s="82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83">
        <f t="shared" si="0"/>
        <v>0</v>
      </c>
      <c r="R25" s="83">
        <f t="shared" si="1"/>
        <v>0</v>
      </c>
    </row>
    <row r="26" spans="1:18" ht="16" thickBot="1">
      <c r="A26" s="81">
        <v>21</v>
      </c>
      <c r="B26" s="82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83">
        <f t="shared" si="0"/>
        <v>0</v>
      </c>
      <c r="R26" s="83">
        <f t="shared" si="1"/>
        <v>0</v>
      </c>
    </row>
    <row r="27" spans="1:18" ht="16" thickBot="1">
      <c r="A27" s="81">
        <v>22</v>
      </c>
      <c r="B27" s="82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83">
        <f t="shared" si="0"/>
        <v>0</v>
      </c>
      <c r="R27" s="83">
        <f t="shared" si="1"/>
        <v>0</v>
      </c>
    </row>
    <row r="28" spans="1:18" ht="16" thickBot="1">
      <c r="A28" s="81">
        <v>23</v>
      </c>
      <c r="B28" s="82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83">
        <f t="shared" si="0"/>
        <v>0</v>
      </c>
      <c r="R28" s="83">
        <f t="shared" si="1"/>
        <v>0</v>
      </c>
    </row>
    <row r="29" spans="1:18" ht="16" thickBot="1">
      <c r="A29" s="81">
        <v>24</v>
      </c>
      <c r="B29" s="82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83">
        <f t="shared" si="0"/>
        <v>0</v>
      </c>
      <c r="R29" s="83">
        <f t="shared" si="1"/>
        <v>0</v>
      </c>
    </row>
    <row r="30" spans="1:18" s="52" customFormat="1" ht="16" thickBot="1">
      <c r="A30" s="78"/>
      <c r="B30" s="92" t="s">
        <v>50</v>
      </c>
      <c r="C30" s="170">
        <f>(C6+C7+C8+C9+C10+C11+C12+C13+C14+C15+C16+C17+C18+C19+C20+C21+C22+C23+C24+C25+C26+C27+C28+C29)/COUNTA($B$6:$B$29)</f>
        <v>1.6666666666666667</v>
      </c>
      <c r="D30" s="170">
        <f t="shared" ref="D30:P30" si="2">(D6+D7+D8+D9+D10+D11+D12+D13+D14+D15+D16+D17+D18+D19+D20+D21+D22+D23+D24+D25+D26+D27+D28+D29)/COUNTA($B$6:$B$29)</f>
        <v>2.3333333333333335</v>
      </c>
      <c r="E30" s="170">
        <f t="shared" si="2"/>
        <v>1</v>
      </c>
      <c r="F30" s="170">
        <f t="shared" si="2"/>
        <v>1.6666666666666667</v>
      </c>
      <c r="G30" s="170">
        <f t="shared" si="2"/>
        <v>1.6666666666666667</v>
      </c>
      <c r="H30" s="170">
        <f t="shared" si="2"/>
        <v>2.3333333333333335</v>
      </c>
      <c r="I30" s="170">
        <f t="shared" si="2"/>
        <v>1.3333333333333333</v>
      </c>
      <c r="J30" s="170">
        <f t="shared" si="2"/>
        <v>2</v>
      </c>
      <c r="K30" s="170">
        <f t="shared" si="2"/>
        <v>1</v>
      </c>
      <c r="L30" s="170">
        <f t="shared" si="2"/>
        <v>1.6666666666666667</v>
      </c>
      <c r="M30" s="170">
        <f t="shared" si="2"/>
        <v>2.3333333333333335</v>
      </c>
      <c r="N30" s="170">
        <f t="shared" si="2"/>
        <v>2.3333333333333335</v>
      </c>
      <c r="O30" s="170">
        <f t="shared" si="2"/>
        <v>2</v>
      </c>
      <c r="P30" s="170">
        <f t="shared" si="2"/>
        <v>2.6666666666666665</v>
      </c>
      <c r="Q30" s="171">
        <f t="shared" si="0"/>
        <v>1.5714285714285714</v>
      </c>
      <c r="R30" s="171">
        <f t="shared" si="1"/>
        <v>2.1428571428571428</v>
      </c>
    </row>
    <row r="31" spans="1:18" ht="15">
      <c r="A31" s="20"/>
      <c r="B31" s="19" t="s">
        <v>51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ht="22.5" customHeight="1">
      <c r="A32" s="20"/>
      <c r="B32" s="84"/>
      <c r="C32" s="85" t="s">
        <v>52</v>
      </c>
      <c r="D32" s="86" t="s">
        <v>53</v>
      </c>
      <c r="E32" s="216" t="s">
        <v>54</v>
      </c>
      <c r="F32" s="86" t="s">
        <v>55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 ht="15.5">
      <c r="A33" s="20"/>
      <c r="B33" s="87" t="s">
        <v>56</v>
      </c>
      <c r="C33" s="88">
        <f>COUNTA(B6:B29)</f>
        <v>3</v>
      </c>
      <c r="D33" s="88">
        <f>COUNTIF(Q6:Q29,"&gt;=3,8")</f>
        <v>0</v>
      </c>
      <c r="E33" s="88">
        <f>COUNTIFS(Q6:Q29,"&lt;3,7",Q6:Q29,"&gt;=2,3")</f>
        <v>1</v>
      </c>
      <c r="F33" s="88">
        <f>COUNTIFS(Q6:Q29,"&lt;2,2",Q6:Q29,"&gt;0")</f>
        <v>1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1:18" ht="15.5">
      <c r="A34" s="20"/>
      <c r="B34" s="87" t="s">
        <v>57</v>
      </c>
      <c r="C34" s="88">
        <v>100</v>
      </c>
      <c r="D34" s="89">
        <f>D33*C34/C33</f>
        <v>0</v>
      </c>
      <c r="E34" s="89">
        <f>E33*C34/C33</f>
        <v>33.333333333333336</v>
      </c>
      <c r="F34" s="89">
        <f>F33*C34/C33</f>
        <v>33.333333333333336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18" ht="15">
      <c r="A35" s="20"/>
      <c r="B35" s="19" t="s">
        <v>58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3.25" customHeight="1">
      <c r="A36" s="20"/>
      <c r="B36" s="84"/>
      <c r="C36" s="90" t="s">
        <v>52</v>
      </c>
      <c r="D36" s="86" t="s">
        <v>53</v>
      </c>
      <c r="E36" s="216" t="s">
        <v>54</v>
      </c>
      <c r="F36" s="86" t="s">
        <v>55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18" ht="15.5">
      <c r="A37" s="20"/>
      <c r="B37" s="87" t="s">
        <v>56</v>
      </c>
      <c r="C37" s="88">
        <f>COUNTA(B6:B29)</f>
        <v>3</v>
      </c>
      <c r="D37" s="88">
        <f>COUNTIF(R6:R29,"&gt;=3,8")</f>
        <v>0</v>
      </c>
      <c r="E37" s="88">
        <f>COUNTIFS(R6:R29,"&lt;3,7",R6:R29,"&gt;=2,3")</f>
        <v>1</v>
      </c>
      <c r="F37" s="88">
        <f>COUNTIFS(R6:R29,"&lt;2,2",R6:R29,"&gt;0")</f>
        <v>0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</row>
    <row r="38" spans="1:18" ht="15.5">
      <c r="A38" s="20"/>
      <c r="B38" s="87" t="s">
        <v>57</v>
      </c>
      <c r="C38" s="88">
        <v>100</v>
      </c>
      <c r="D38" s="89">
        <f>D37*C38/C37</f>
        <v>0</v>
      </c>
      <c r="E38" s="89">
        <f>E37*C38/C37</f>
        <v>33.333333333333336</v>
      </c>
      <c r="F38" s="89">
        <f>F37*C38/C37</f>
        <v>0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18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18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1:18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18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18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1:18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1:18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  <row r="50" spans="1:18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</row>
    <row r="51" spans="1:18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</row>
    <row r="52" spans="1:18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</row>
    <row r="53" spans="1:18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</row>
    <row r="54" spans="1:18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</row>
    <row r="55" spans="1:18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</row>
    <row r="56" spans="1:18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</row>
    <row r="57" spans="1:18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</row>
    <row r="58" spans="1:1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</row>
    <row r="59" spans="1:18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</row>
    <row r="60" spans="1:18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</row>
    <row r="61" spans="1:18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1:18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</row>
  </sheetData>
  <sheetProtection algorithmName="SHA-512" hashValue="QApj9vGkssWEcbi98sBamZbHR9XlJbaerlRwU3lzfoLyP8CkYt+YWk03Hx80MyI4PpzzPFecafNWpxkFLUIgeA==" saltValue="FwUmpRqCUEINXwh1pgK3RQ==" spinCount="100000" sheet="1" objects="1" formatCells="0" formatColumns="0" formatRows="0" insertColumns="0" insertRows="0" insertHyperlinks="0" deleteColumns="0" deleteRows="0" sort="0" autoFilter="0" pivotTables="0"/>
  <mergeCells count="12">
    <mergeCell ref="Q3:R4"/>
    <mergeCell ref="A1:R1"/>
    <mergeCell ref="A3:A5"/>
    <mergeCell ref="B3:B5"/>
    <mergeCell ref="C3:D4"/>
    <mergeCell ref="E3:F4"/>
    <mergeCell ref="G3:H4"/>
    <mergeCell ref="I3:J4"/>
    <mergeCell ref="K3:L4"/>
    <mergeCell ref="M3:N4"/>
    <mergeCell ref="O3:P4"/>
    <mergeCell ref="Q2:R2"/>
  </mergeCells>
  <hyperlinks>
    <hyperlink ref="Q2" location="ОГЛАВЛЕНИЕ!A1" display="ОГЛАВЛЕНИЕ" xr:uid="{00000000-0004-0000-1000-000000000000}"/>
  </hyperlinks>
  <pageMargins left="0.7" right="0.42261904761904762" top="0.57053571428571426" bottom="0.49657738095238096" header="0.3" footer="0.3"/>
  <pageSetup paperSize="9" scale="74" fitToHeight="0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>
    <tabColor rgb="FFFFFF00"/>
    <pageSetUpPr fitToPage="1"/>
  </sheetPr>
  <dimension ref="A1:R61"/>
  <sheetViews>
    <sheetView view="pageLayout" topLeftCell="A4" zoomScale="85" zoomScaleNormal="100" zoomScalePageLayoutView="85" workbookViewId="0">
      <selection activeCell="C6" sqref="C6:L29"/>
    </sheetView>
  </sheetViews>
  <sheetFormatPr defaultColWidth="9.1796875" defaultRowHeight="14.5"/>
  <cols>
    <col min="1" max="1" width="9.1796875" style="1"/>
    <col min="2" max="2" width="26.453125" style="1" customWidth="1"/>
    <col min="3" max="17" width="9.1796875" style="1"/>
    <col min="18" max="18" width="7.54296875" style="1" customWidth="1"/>
    <col min="19" max="16384" width="9.1796875" style="1"/>
  </cols>
  <sheetData>
    <row r="1" spans="1:18" ht="17.5">
      <c r="A1" s="94" t="s">
        <v>221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243" t="s">
        <v>394</v>
      </c>
      <c r="M1" s="243"/>
      <c r="N1" s="93"/>
      <c r="O1" s="93"/>
      <c r="P1" s="93"/>
      <c r="Q1" s="93"/>
    </row>
    <row r="2" spans="1:18" ht="15" thickBo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R2" s="185"/>
    </row>
    <row r="3" spans="1:18">
      <c r="A3" s="422" t="s">
        <v>11</v>
      </c>
      <c r="B3" s="422" t="s">
        <v>12</v>
      </c>
      <c r="C3" s="414" t="s">
        <v>222</v>
      </c>
      <c r="D3" s="425"/>
      <c r="E3" s="414" t="s">
        <v>223</v>
      </c>
      <c r="F3" s="415"/>
      <c r="G3" s="414" t="s">
        <v>224</v>
      </c>
      <c r="H3" s="415"/>
      <c r="I3" s="408" t="s">
        <v>225</v>
      </c>
      <c r="J3" s="409"/>
      <c r="K3" s="414" t="s">
        <v>226</v>
      </c>
      <c r="L3" s="415"/>
      <c r="M3" s="418" t="s">
        <v>21</v>
      </c>
      <c r="N3" s="419"/>
      <c r="O3" s="93"/>
      <c r="P3" s="93"/>
      <c r="Q3" s="93"/>
    </row>
    <row r="4" spans="1:18" ht="98.25" customHeight="1" thickBot="1">
      <c r="A4" s="423"/>
      <c r="B4" s="423"/>
      <c r="C4" s="416"/>
      <c r="D4" s="426"/>
      <c r="E4" s="416"/>
      <c r="F4" s="417"/>
      <c r="G4" s="416"/>
      <c r="H4" s="417"/>
      <c r="I4" s="410"/>
      <c r="J4" s="411"/>
      <c r="K4" s="416"/>
      <c r="L4" s="417"/>
      <c r="M4" s="420"/>
      <c r="N4" s="421"/>
      <c r="O4" s="93"/>
      <c r="P4" s="93"/>
      <c r="Q4" s="93"/>
    </row>
    <row r="5" spans="1:18" ht="16" thickBot="1">
      <c r="A5" s="424"/>
      <c r="B5" s="424"/>
      <c r="C5" s="97" t="s">
        <v>45</v>
      </c>
      <c r="D5" s="97" t="s">
        <v>46</v>
      </c>
      <c r="E5" s="97" t="s">
        <v>45</v>
      </c>
      <c r="F5" s="97" t="s">
        <v>46</v>
      </c>
      <c r="G5" s="97" t="s">
        <v>45</v>
      </c>
      <c r="H5" s="97" t="s">
        <v>46</v>
      </c>
      <c r="I5" s="97" t="s">
        <v>45</v>
      </c>
      <c r="J5" s="97" t="s">
        <v>46</v>
      </c>
      <c r="K5" s="97" t="s">
        <v>45</v>
      </c>
      <c r="L5" s="97" t="s">
        <v>46</v>
      </c>
      <c r="M5" s="98" t="s">
        <v>45</v>
      </c>
      <c r="N5" s="98" t="s">
        <v>46</v>
      </c>
      <c r="O5" s="93"/>
      <c r="P5" s="93"/>
      <c r="Q5" s="93"/>
    </row>
    <row r="6" spans="1:18" ht="16" thickBot="1">
      <c r="A6" s="99">
        <v>1</v>
      </c>
      <c r="B6" s="100" t="s">
        <v>47</v>
      </c>
      <c r="C6" s="111">
        <v>2</v>
      </c>
      <c r="D6" s="111">
        <v>3</v>
      </c>
      <c r="E6" s="111">
        <v>2</v>
      </c>
      <c r="F6" s="111">
        <v>3</v>
      </c>
      <c r="G6" s="111">
        <v>4</v>
      </c>
      <c r="H6" s="111">
        <v>5</v>
      </c>
      <c r="I6" s="111">
        <v>2</v>
      </c>
      <c r="J6" s="111">
        <v>3</v>
      </c>
      <c r="K6" s="111">
        <v>2</v>
      </c>
      <c r="L6" s="111">
        <v>3</v>
      </c>
      <c r="M6" s="101">
        <f t="shared" ref="M6:M30" si="0">(C6+E6+G6+I6+K6)/5</f>
        <v>2.4</v>
      </c>
      <c r="N6" s="101">
        <f t="shared" ref="N6:N30" si="1">(D6+F6+H6+J6+L6)/5</f>
        <v>3.4</v>
      </c>
      <c r="O6" s="93"/>
      <c r="P6" s="93"/>
      <c r="Q6" s="93"/>
    </row>
    <row r="7" spans="1:18" ht="16" thickBot="1">
      <c r="A7" s="99">
        <v>2</v>
      </c>
      <c r="B7" s="100" t="s">
        <v>48</v>
      </c>
      <c r="C7" s="111">
        <v>2</v>
      </c>
      <c r="D7" s="111">
        <v>3</v>
      </c>
      <c r="E7" s="111">
        <v>4</v>
      </c>
      <c r="F7" s="111">
        <v>5</v>
      </c>
      <c r="G7" s="111">
        <v>3</v>
      </c>
      <c r="H7" s="111">
        <v>4</v>
      </c>
      <c r="I7" s="111">
        <v>2</v>
      </c>
      <c r="J7" s="111">
        <v>4</v>
      </c>
      <c r="K7" s="111">
        <v>3</v>
      </c>
      <c r="L7" s="111">
        <v>4</v>
      </c>
      <c r="M7" s="101">
        <f t="shared" si="0"/>
        <v>2.8</v>
      </c>
      <c r="N7" s="101">
        <f t="shared" si="1"/>
        <v>4</v>
      </c>
      <c r="O7" s="93"/>
      <c r="P7" s="93"/>
      <c r="Q7" s="93"/>
    </row>
    <row r="8" spans="1:18" ht="15.75" customHeight="1" thickBot="1">
      <c r="A8" s="99">
        <v>3</v>
      </c>
      <c r="B8" s="100" t="s">
        <v>49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01">
        <f t="shared" si="0"/>
        <v>0</v>
      </c>
      <c r="N8" s="101">
        <f t="shared" si="1"/>
        <v>0</v>
      </c>
      <c r="O8" s="93"/>
      <c r="P8" s="93"/>
      <c r="Q8" s="93"/>
    </row>
    <row r="9" spans="1:18" ht="16" thickBot="1">
      <c r="A9" s="99">
        <v>4</v>
      </c>
      <c r="B9" s="100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01">
        <f t="shared" si="0"/>
        <v>0</v>
      </c>
      <c r="N9" s="101">
        <f t="shared" si="1"/>
        <v>0</v>
      </c>
      <c r="O9" s="93"/>
      <c r="P9" s="93"/>
      <c r="Q9" s="93"/>
    </row>
    <row r="10" spans="1:18" ht="16" thickBot="1">
      <c r="A10" s="99">
        <v>5</v>
      </c>
      <c r="B10" s="10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01">
        <f t="shared" si="0"/>
        <v>0</v>
      </c>
      <c r="N10" s="101">
        <f t="shared" si="1"/>
        <v>0</v>
      </c>
      <c r="O10" s="93"/>
      <c r="P10" s="93"/>
      <c r="Q10" s="93"/>
    </row>
    <row r="11" spans="1:18" ht="16" thickBot="1">
      <c r="A11" s="99">
        <v>6</v>
      </c>
      <c r="B11" s="100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01">
        <f t="shared" si="0"/>
        <v>0</v>
      </c>
      <c r="N11" s="101">
        <f t="shared" si="1"/>
        <v>0</v>
      </c>
      <c r="O11" s="93"/>
      <c r="P11" s="93"/>
      <c r="Q11" s="93"/>
    </row>
    <row r="12" spans="1:18" ht="16" thickBot="1">
      <c r="A12" s="99">
        <v>7</v>
      </c>
      <c r="B12" s="100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01">
        <f t="shared" si="0"/>
        <v>0</v>
      </c>
      <c r="N12" s="101">
        <f t="shared" si="1"/>
        <v>0</v>
      </c>
      <c r="O12" s="93"/>
      <c r="P12" s="93"/>
      <c r="Q12" s="93"/>
    </row>
    <row r="13" spans="1:18" ht="16" thickBot="1">
      <c r="A13" s="99">
        <v>8</v>
      </c>
      <c r="B13" s="100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01">
        <f t="shared" si="0"/>
        <v>0</v>
      </c>
      <c r="N13" s="101">
        <f t="shared" si="1"/>
        <v>0</v>
      </c>
      <c r="O13" s="93"/>
      <c r="P13" s="93"/>
      <c r="Q13" s="93"/>
    </row>
    <row r="14" spans="1:18" ht="16" thickBot="1">
      <c r="A14" s="99">
        <v>9</v>
      </c>
      <c r="B14" s="100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01">
        <f t="shared" si="0"/>
        <v>0</v>
      </c>
      <c r="N14" s="101">
        <f t="shared" si="1"/>
        <v>0</v>
      </c>
      <c r="O14" s="93"/>
      <c r="P14" s="93"/>
      <c r="Q14" s="93"/>
    </row>
    <row r="15" spans="1:18" ht="16" thickBot="1">
      <c r="A15" s="99">
        <v>10</v>
      </c>
      <c r="B15" s="100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01">
        <f t="shared" si="0"/>
        <v>0</v>
      </c>
      <c r="N15" s="101">
        <f t="shared" si="1"/>
        <v>0</v>
      </c>
      <c r="O15" s="93"/>
      <c r="P15" s="93"/>
      <c r="Q15" s="93"/>
    </row>
    <row r="16" spans="1:18" ht="16" thickBot="1">
      <c r="A16" s="99">
        <v>11</v>
      </c>
      <c r="B16" s="100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01">
        <f t="shared" si="0"/>
        <v>0</v>
      </c>
      <c r="N16" s="101">
        <f t="shared" si="1"/>
        <v>0</v>
      </c>
      <c r="O16" s="93"/>
      <c r="P16" s="93"/>
      <c r="Q16" s="93"/>
    </row>
    <row r="17" spans="1:17" ht="16" thickBot="1">
      <c r="A17" s="99">
        <v>12</v>
      </c>
      <c r="B17" s="10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01">
        <f t="shared" si="0"/>
        <v>0</v>
      </c>
      <c r="N17" s="101">
        <f t="shared" si="1"/>
        <v>0</v>
      </c>
      <c r="O17" s="93"/>
      <c r="P17" s="93"/>
      <c r="Q17" s="93"/>
    </row>
    <row r="18" spans="1:17" ht="16" thickBot="1">
      <c r="A18" s="99">
        <v>13</v>
      </c>
      <c r="B18" s="100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01">
        <f t="shared" si="0"/>
        <v>0</v>
      </c>
      <c r="N18" s="101">
        <f t="shared" si="1"/>
        <v>0</v>
      </c>
      <c r="O18" s="93"/>
      <c r="P18" s="93"/>
      <c r="Q18" s="93"/>
    </row>
    <row r="19" spans="1:17" ht="16" thickBot="1">
      <c r="A19" s="99">
        <v>14</v>
      </c>
      <c r="B19" s="100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01">
        <f t="shared" si="0"/>
        <v>0</v>
      </c>
      <c r="N19" s="101">
        <f t="shared" si="1"/>
        <v>0</v>
      </c>
      <c r="O19" s="93"/>
      <c r="P19" s="93"/>
      <c r="Q19" s="93"/>
    </row>
    <row r="20" spans="1:17" ht="16" thickBot="1">
      <c r="A20" s="99">
        <v>15</v>
      </c>
      <c r="B20" s="10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01">
        <f t="shared" si="0"/>
        <v>0</v>
      </c>
      <c r="N20" s="101">
        <f t="shared" si="1"/>
        <v>0</v>
      </c>
      <c r="O20" s="93"/>
      <c r="P20" s="93"/>
      <c r="Q20" s="93"/>
    </row>
    <row r="21" spans="1:17" ht="16" thickBot="1">
      <c r="A21" s="99">
        <v>16</v>
      </c>
      <c r="B21" s="100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01">
        <f t="shared" si="0"/>
        <v>0</v>
      </c>
      <c r="N21" s="101">
        <f t="shared" si="1"/>
        <v>0</v>
      </c>
      <c r="O21" s="93"/>
      <c r="P21" s="93"/>
      <c r="Q21" s="93"/>
    </row>
    <row r="22" spans="1:17" ht="16" thickBot="1">
      <c r="A22" s="99">
        <v>17</v>
      </c>
      <c r="B22" s="100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01">
        <f t="shared" si="0"/>
        <v>0</v>
      </c>
      <c r="N22" s="101">
        <f t="shared" si="1"/>
        <v>0</v>
      </c>
      <c r="O22" s="93"/>
      <c r="P22" s="93"/>
      <c r="Q22" s="93"/>
    </row>
    <row r="23" spans="1:17" ht="16" thickBot="1">
      <c r="A23" s="99">
        <v>18</v>
      </c>
      <c r="B23" s="100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01">
        <f t="shared" si="0"/>
        <v>0</v>
      </c>
      <c r="N23" s="101">
        <f t="shared" si="1"/>
        <v>0</v>
      </c>
      <c r="O23" s="93"/>
      <c r="P23" s="93"/>
      <c r="Q23" s="93"/>
    </row>
    <row r="24" spans="1:17" ht="16" thickBot="1">
      <c r="A24" s="99">
        <v>19</v>
      </c>
      <c r="B24" s="10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01">
        <f t="shared" si="0"/>
        <v>0</v>
      </c>
      <c r="N24" s="101">
        <f t="shared" si="1"/>
        <v>0</v>
      </c>
      <c r="O24" s="93"/>
      <c r="P24" s="93"/>
      <c r="Q24" s="93"/>
    </row>
    <row r="25" spans="1:17" ht="16" thickBot="1">
      <c r="A25" s="99">
        <v>20</v>
      </c>
      <c r="B25" s="10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01">
        <f t="shared" si="0"/>
        <v>0</v>
      </c>
      <c r="N25" s="101">
        <f t="shared" si="1"/>
        <v>0</v>
      </c>
      <c r="O25" s="93"/>
      <c r="P25" s="93"/>
      <c r="Q25" s="93"/>
    </row>
    <row r="26" spans="1:17" ht="16" thickBot="1">
      <c r="A26" s="99">
        <v>21</v>
      </c>
      <c r="B26" s="100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01">
        <f t="shared" si="0"/>
        <v>0</v>
      </c>
      <c r="N26" s="101">
        <f t="shared" si="1"/>
        <v>0</v>
      </c>
      <c r="O26" s="93"/>
      <c r="P26" s="93"/>
      <c r="Q26" s="93"/>
    </row>
    <row r="27" spans="1:17" ht="16" thickBot="1">
      <c r="A27" s="99">
        <v>22</v>
      </c>
      <c r="B27" s="10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01">
        <f t="shared" si="0"/>
        <v>0</v>
      </c>
      <c r="N27" s="101">
        <f t="shared" si="1"/>
        <v>0</v>
      </c>
      <c r="O27" s="93"/>
      <c r="P27" s="93"/>
      <c r="Q27" s="93"/>
    </row>
    <row r="28" spans="1:17" ht="16" thickBot="1">
      <c r="A28" s="99">
        <v>23</v>
      </c>
      <c r="B28" s="100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01">
        <f t="shared" si="0"/>
        <v>0</v>
      </c>
      <c r="N28" s="101">
        <f t="shared" si="1"/>
        <v>0</v>
      </c>
      <c r="O28" s="93"/>
      <c r="P28" s="93"/>
      <c r="Q28" s="93"/>
    </row>
    <row r="29" spans="1:17" ht="16" thickBot="1">
      <c r="A29" s="99">
        <v>24</v>
      </c>
      <c r="B29" s="10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01">
        <f t="shared" si="0"/>
        <v>0</v>
      </c>
      <c r="N29" s="101">
        <f t="shared" si="1"/>
        <v>0</v>
      </c>
      <c r="O29" s="93"/>
      <c r="P29" s="93"/>
      <c r="Q29" s="93"/>
    </row>
    <row r="30" spans="1:17" s="52" customFormat="1" ht="16" thickBot="1">
      <c r="A30" s="96"/>
      <c r="B30" s="112" t="s">
        <v>50</v>
      </c>
      <c r="C30" s="102">
        <f>(C6+C7+C8+C9+C10+C11+C12+C13+C14+C15+C16+C17+C18+C19+C20+C21+C22+C23+C24+C25+C26+C27+C28+C29)/COUNTA($B$6:$B$29)</f>
        <v>1.3333333333333333</v>
      </c>
      <c r="D30" s="102">
        <f t="shared" ref="D30:L30" si="2">(D6+D7+D8+D9+D10+D11+D12+D13+D14+D15+D16+D17+D18+D19+D20+D21+D22+D23+D24+D25+D26+D27+D28+D29)/COUNTA($B$6:$B$29)</f>
        <v>2</v>
      </c>
      <c r="E30" s="102">
        <f t="shared" si="2"/>
        <v>2</v>
      </c>
      <c r="F30" s="102">
        <f t="shared" si="2"/>
        <v>2.6666666666666665</v>
      </c>
      <c r="G30" s="102">
        <f t="shared" si="2"/>
        <v>2.3333333333333335</v>
      </c>
      <c r="H30" s="102">
        <f t="shared" si="2"/>
        <v>3</v>
      </c>
      <c r="I30" s="102">
        <f t="shared" si="2"/>
        <v>1.3333333333333333</v>
      </c>
      <c r="J30" s="102">
        <f t="shared" si="2"/>
        <v>2.3333333333333335</v>
      </c>
      <c r="K30" s="102">
        <f t="shared" si="2"/>
        <v>1.6666666666666667</v>
      </c>
      <c r="L30" s="102">
        <f t="shared" si="2"/>
        <v>2.3333333333333335</v>
      </c>
      <c r="M30" s="172">
        <f t="shared" si="0"/>
        <v>1.7333333333333332</v>
      </c>
      <c r="N30" s="172">
        <f t="shared" si="1"/>
        <v>2.4666666666666668</v>
      </c>
      <c r="O30" s="113"/>
      <c r="P30" s="113"/>
      <c r="Q30" s="113"/>
    </row>
    <row r="31" spans="1:17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</row>
    <row r="32" spans="1:17" ht="15">
      <c r="A32" s="93"/>
      <c r="B32" s="103" t="s">
        <v>51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</row>
    <row r="33" spans="1:17" ht="28">
      <c r="A33" s="93"/>
      <c r="B33" s="104"/>
      <c r="C33" s="105" t="s">
        <v>52</v>
      </c>
      <c r="D33" s="106" t="s">
        <v>53</v>
      </c>
      <c r="E33" s="106" t="s">
        <v>54</v>
      </c>
      <c r="F33" s="106" t="s">
        <v>55</v>
      </c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</row>
    <row r="34" spans="1:17" ht="15.5">
      <c r="A34" s="93"/>
      <c r="B34" s="107" t="s">
        <v>56</v>
      </c>
      <c r="C34" s="108">
        <f>COUNTA(B6:B29)</f>
        <v>3</v>
      </c>
      <c r="D34" s="88">
        <f>COUNTIF(M6:M29,"&gt;=3,8")</f>
        <v>0</v>
      </c>
      <c r="E34" s="88">
        <f>COUNTIFS(M6:M29,"&lt;3,7",M6:M29,"&gt;=2,3")</f>
        <v>2</v>
      </c>
      <c r="F34" s="88">
        <f>COUNTIFS(M6:M29,"&lt;2,2",M6:M29,"&gt;0")</f>
        <v>0</v>
      </c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</row>
    <row r="35" spans="1:17" ht="15.5">
      <c r="A35" s="93"/>
      <c r="B35" s="107" t="s">
        <v>57</v>
      </c>
      <c r="C35" s="108">
        <v>100</v>
      </c>
      <c r="D35" s="89">
        <f>D34*C35/C34</f>
        <v>0</v>
      </c>
      <c r="E35" s="89">
        <f>E34*C35/C34</f>
        <v>66.666666666666671</v>
      </c>
      <c r="F35" s="89">
        <f>F34*C35/C34</f>
        <v>0</v>
      </c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</row>
    <row r="36" spans="1:17" ht="15.5">
      <c r="A36" s="93"/>
      <c r="B36" s="109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</row>
    <row r="37" spans="1:17" ht="19.5" customHeight="1">
      <c r="A37" s="93"/>
      <c r="B37" s="103" t="s">
        <v>58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</row>
    <row r="38" spans="1:17" ht="28">
      <c r="A38" s="93"/>
      <c r="B38" s="104"/>
      <c r="C38" s="110" t="s">
        <v>52</v>
      </c>
      <c r="D38" s="106" t="s">
        <v>53</v>
      </c>
      <c r="E38" s="106" t="s">
        <v>54</v>
      </c>
      <c r="F38" s="106" t="s">
        <v>55</v>
      </c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</row>
    <row r="39" spans="1:17" ht="15.5">
      <c r="A39" s="93"/>
      <c r="B39" s="107" t="s">
        <v>56</v>
      </c>
      <c r="C39" s="108">
        <f>COUNTA(B11:B34)</f>
        <v>3</v>
      </c>
      <c r="D39" s="88">
        <f>COUNTIF(N6:N29,"&gt;=3,8")</f>
        <v>1</v>
      </c>
      <c r="E39" s="88">
        <f>COUNTIFS(N6:N29,"&lt;3,7",N6:N29,"&gt;=2,3")</f>
        <v>1</v>
      </c>
      <c r="F39" s="88">
        <f>COUNTIFS(N6:N29,"&lt;2,2",N6:N29,"&gt;0")</f>
        <v>0</v>
      </c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</row>
    <row r="40" spans="1:17" ht="15.5">
      <c r="A40" s="93"/>
      <c r="B40" s="107" t="s">
        <v>57</v>
      </c>
      <c r="C40" s="108">
        <v>100</v>
      </c>
      <c r="D40" s="89">
        <f>D39*C40/C39</f>
        <v>33.333333333333336</v>
      </c>
      <c r="E40" s="89">
        <f>E39*C40/C39</f>
        <v>33.333333333333336</v>
      </c>
      <c r="F40" s="89">
        <f>F39*C40/C39</f>
        <v>0</v>
      </c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</row>
    <row r="41" spans="1:17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</row>
    <row r="42" spans="1:17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</row>
    <row r="43" spans="1:17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</row>
    <row r="44" spans="1:17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</row>
    <row r="45" spans="1:17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</row>
    <row r="46" spans="1:17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</row>
    <row r="47" spans="1:17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</row>
    <row r="48" spans="1:17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</row>
    <row r="49" spans="1:17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</row>
    <row r="50" spans="1:17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</row>
    <row r="51" spans="1:17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</row>
    <row r="52" spans="1:17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</row>
    <row r="53" spans="1:17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</row>
    <row r="54" spans="1:17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</row>
    <row r="55" spans="1:17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</row>
    <row r="56" spans="1:17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</row>
    <row r="57" spans="1:17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</row>
    <row r="58" spans="1:17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</row>
    <row r="59" spans="1:17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</row>
    <row r="60" spans="1:17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</row>
    <row r="61" spans="1:17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</row>
  </sheetData>
  <sheetProtection algorithmName="SHA-512" hashValue="LNYm1uwpYnwNkYj+8YShdkeJee2bPZD5duS1b2GmeCMt0LesiJBby9okoLZSwp6YrFIMkr0daeh8nDEpCkf1tQ==" saltValue="0NL54yyx6CK6NwmA6QTitg==" spinCount="100000" sheet="1" objects="1" formatCells="0" formatColumns="0" formatRows="0" insertColumns="0" insertRows="0" insertHyperlinks="0" deleteColumns="0" deleteRows="0" sort="0" autoFilter="0" pivotTables="0"/>
  <mergeCells count="9">
    <mergeCell ref="L1:M1"/>
    <mergeCell ref="K3:L4"/>
    <mergeCell ref="M3:N4"/>
    <mergeCell ref="A3:A5"/>
    <mergeCell ref="B3:B5"/>
    <mergeCell ref="C3:D4"/>
    <mergeCell ref="E3:F4"/>
    <mergeCell ref="G3:H4"/>
    <mergeCell ref="I3:J4"/>
  </mergeCells>
  <hyperlinks>
    <hyperlink ref="L1" location="ОГЛАВЛЕНИЕ!A1" display="ОГЛАВЛЕНИЕ" xr:uid="{00000000-0004-0000-1100-000000000000}"/>
  </hyperlinks>
  <pageMargins left="0.7" right="0.7" top="0.75" bottom="0.75" header="0.3" footer="0.3"/>
  <pageSetup paperSize="9" scale="60" fitToHeight="0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8">
    <tabColor rgb="FFFFFF00"/>
    <pageSetUpPr fitToPage="1"/>
  </sheetPr>
  <dimension ref="A1:X54"/>
  <sheetViews>
    <sheetView view="pageLayout" zoomScale="70" zoomScaleNormal="70" zoomScaleSheetLayoutView="40" zoomScalePageLayoutView="70" workbookViewId="0">
      <selection activeCell="C6" sqref="C6:X29"/>
    </sheetView>
  </sheetViews>
  <sheetFormatPr defaultColWidth="9.1796875" defaultRowHeight="14.5"/>
  <cols>
    <col min="1" max="1" width="9.1796875" style="1"/>
    <col min="2" max="2" width="27" style="1" customWidth="1"/>
    <col min="3" max="16384" width="9.1796875" style="1"/>
  </cols>
  <sheetData>
    <row r="1" spans="1:24" ht="17.5">
      <c r="A1" s="114" t="s">
        <v>227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243" t="s">
        <v>399</v>
      </c>
      <c r="U1" s="243"/>
      <c r="V1" s="243"/>
      <c r="W1" s="243"/>
      <c r="X1" s="93"/>
    </row>
    <row r="2" spans="1:24" ht="15" thickBo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3" spans="1:24" ht="16" thickBot="1">
      <c r="A3" s="422" t="s">
        <v>11</v>
      </c>
      <c r="B3" s="422" t="s">
        <v>12</v>
      </c>
      <c r="C3" s="430" t="s">
        <v>228</v>
      </c>
      <c r="D3" s="431"/>
      <c r="E3" s="431"/>
      <c r="F3" s="431"/>
      <c r="G3" s="431"/>
      <c r="H3" s="431"/>
      <c r="I3" s="431"/>
      <c r="J3" s="431"/>
      <c r="K3" s="431"/>
      <c r="L3" s="431"/>
      <c r="M3" s="430" t="s">
        <v>229</v>
      </c>
      <c r="N3" s="431"/>
      <c r="O3" s="431"/>
      <c r="P3" s="431"/>
      <c r="Q3" s="431"/>
      <c r="R3" s="432"/>
      <c r="S3" s="414" t="s">
        <v>230</v>
      </c>
      <c r="T3" s="425"/>
      <c r="U3" s="425"/>
      <c r="V3" s="425"/>
      <c r="W3" s="425"/>
      <c r="X3" s="425"/>
    </row>
    <row r="4" spans="1:24" ht="153" customHeight="1" thickBot="1">
      <c r="A4" s="423"/>
      <c r="B4" s="423"/>
      <c r="C4" s="437" t="s">
        <v>233</v>
      </c>
      <c r="D4" s="438"/>
      <c r="E4" s="427" t="s">
        <v>234</v>
      </c>
      <c r="F4" s="428"/>
      <c r="G4" s="427" t="s">
        <v>235</v>
      </c>
      <c r="H4" s="428"/>
      <c r="I4" s="427" t="s">
        <v>236</v>
      </c>
      <c r="J4" s="428"/>
      <c r="K4" s="429" t="s">
        <v>237</v>
      </c>
      <c r="L4" s="429"/>
      <c r="M4" s="427" t="s">
        <v>238</v>
      </c>
      <c r="N4" s="428"/>
      <c r="O4" s="427" t="s">
        <v>239</v>
      </c>
      <c r="P4" s="428"/>
      <c r="Q4" s="427" t="s">
        <v>240</v>
      </c>
      <c r="R4" s="428"/>
      <c r="S4" s="433" t="s">
        <v>241</v>
      </c>
      <c r="T4" s="434"/>
      <c r="U4" s="433" t="s">
        <v>242</v>
      </c>
      <c r="V4" s="434"/>
      <c r="W4" s="435" t="s">
        <v>243</v>
      </c>
      <c r="X4" s="436"/>
    </row>
    <row r="5" spans="1:24" ht="16" thickBot="1">
      <c r="A5" s="424"/>
      <c r="B5" s="424"/>
      <c r="C5" s="95" t="s">
        <v>45</v>
      </c>
      <c r="D5" s="95" t="s">
        <v>46</v>
      </c>
      <c r="E5" s="97" t="s">
        <v>45</v>
      </c>
      <c r="F5" s="97" t="s">
        <v>46</v>
      </c>
      <c r="G5" s="97" t="s">
        <v>45</v>
      </c>
      <c r="H5" s="97" t="s">
        <v>46</v>
      </c>
      <c r="I5" s="97" t="s">
        <v>45</v>
      </c>
      <c r="J5" s="97" t="s">
        <v>46</v>
      </c>
      <c r="K5" s="97" t="s">
        <v>45</v>
      </c>
      <c r="L5" s="97" t="s">
        <v>46</v>
      </c>
      <c r="M5" s="97" t="s">
        <v>45</v>
      </c>
      <c r="N5" s="97" t="s">
        <v>46</v>
      </c>
      <c r="O5" s="97" t="s">
        <v>45</v>
      </c>
      <c r="P5" s="97" t="s">
        <v>46</v>
      </c>
      <c r="Q5" s="97" t="s">
        <v>45</v>
      </c>
      <c r="R5" s="97" t="s">
        <v>46</v>
      </c>
      <c r="S5" s="97" t="s">
        <v>45</v>
      </c>
      <c r="T5" s="97" t="s">
        <v>46</v>
      </c>
      <c r="U5" s="97" t="s">
        <v>45</v>
      </c>
      <c r="V5" s="97" t="s">
        <v>46</v>
      </c>
      <c r="W5" s="97" t="s">
        <v>45</v>
      </c>
      <c r="X5" s="97" t="s">
        <v>46</v>
      </c>
    </row>
    <row r="6" spans="1:24" ht="16" thickBot="1">
      <c r="A6" s="99">
        <v>1</v>
      </c>
      <c r="B6" s="100" t="s">
        <v>47</v>
      </c>
      <c r="C6" s="118">
        <v>2</v>
      </c>
      <c r="D6" s="118">
        <v>3</v>
      </c>
      <c r="E6" s="111">
        <v>2</v>
      </c>
      <c r="F6" s="111">
        <v>3</v>
      </c>
      <c r="G6" s="111">
        <v>3</v>
      </c>
      <c r="H6" s="111">
        <v>4</v>
      </c>
      <c r="I6" s="111">
        <v>4</v>
      </c>
      <c r="J6" s="111">
        <v>5</v>
      </c>
      <c r="K6" s="111">
        <v>3</v>
      </c>
      <c r="L6" s="111">
        <v>5</v>
      </c>
      <c r="M6" s="111">
        <v>2</v>
      </c>
      <c r="N6" s="111">
        <v>3</v>
      </c>
      <c r="O6" s="111">
        <v>2</v>
      </c>
      <c r="P6" s="111">
        <v>3</v>
      </c>
      <c r="Q6" s="111">
        <v>3</v>
      </c>
      <c r="R6" s="111">
        <v>4</v>
      </c>
      <c r="S6" s="111">
        <v>3</v>
      </c>
      <c r="T6" s="111">
        <v>4</v>
      </c>
      <c r="U6" s="111">
        <v>4</v>
      </c>
      <c r="V6" s="111">
        <v>5</v>
      </c>
      <c r="W6" s="111">
        <v>3</v>
      </c>
      <c r="X6" s="111">
        <v>4</v>
      </c>
    </row>
    <row r="7" spans="1:24" ht="16" thickBot="1">
      <c r="A7" s="99">
        <v>2</v>
      </c>
      <c r="B7" s="100" t="s">
        <v>48</v>
      </c>
      <c r="C7" s="118"/>
      <c r="D7" s="118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</row>
    <row r="8" spans="1:24" ht="18" customHeight="1" thickBot="1">
      <c r="A8" s="99">
        <v>3</v>
      </c>
      <c r="B8" s="100" t="s">
        <v>49</v>
      </c>
      <c r="C8" s="118"/>
      <c r="D8" s="118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</row>
    <row r="9" spans="1:24" ht="16" thickBot="1">
      <c r="A9" s="99">
        <v>4</v>
      </c>
      <c r="B9" s="100"/>
      <c r="C9" s="118"/>
      <c r="D9" s="118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</row>
    <row r="10" spans="1:24" ht="16" thickBot="1">
      <c r="A10" s="99">
        <v>5</v>
      </c>
      <c r="B10" s="100"/>
      <c r="C10" s="118"/>
      <c r="D10" s="118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</row>
    <row r="11" spans="1:24" ht="16" thickBot="1">
      <c r="A11" s="99">
        <v>6</v>
      </c>
      <c r="B11" s="100"/>
      <c r="C11" s="118"/>
      <c r="D11" s="118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</row>
    <row r="12" spans="1:24" ht="16" thickBot="1">
      <c r="A12" s="99">
        <v>7</v>
      </c>
      <c r="B12" s="100"/>
      <c r="C12" s="118"/>
      <c r="D12" s="118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</row>
    <row r="13" spans="1:24" ht="16" thickBot="1">
      <c r="A13" s="99">
        <v>8</v>
      </c>
      <c r="B13" s="100"/>
      <c r="C13" s="118"/>
      <c r="D13" s="118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</row>
    <row r="14" spans="1:24" ht="16" thickBot="1">
      <c r="A14" s="99">
        <v>9</v>
      </c>
      <c r="B14" s="100"/>
      <c r="C14" s="118"/>
      <c r="D14" s="118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</row>
    <row r="15" spans="1:24" ht="16" thickBot="1">
      <c r="A15" s="99">
        <v>10</v>
      </c>
      <c r="B15" s="100"/>
      <c r="C15" s="118"/>
      <c r="D15" s="118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</row>
    <row r="16" spans="1:24" ht="16" thickBot="1">
      <c r="A16" s="99">
        <v>11</v>
      </c>
      <c r="B16" s="100"/>
      <c r="C16" s="118"/>
      <c r="D16" s="118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</row>
    <row r="17" spans="1:24" ht="16" thickBot="1">
      <c r="A17" s="99">
        <v>12</v>
      </c>
      <c r="B17" s="100"/>
      <c r="C17" s="118"/>
      <c r="D17" s="118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</row>
    <row r="18" spans="1:24" ht="16" thickBot="1">
      <c r="A18" s="99">
        <v>13</v>
      </c>
      <c r="B18" s="100"/>
      <c r="C18" s="118"/>
      <c r="D18" s="118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</row>
    <row r="19" spans="1:24" ht="16" thickBot="1">
      <c r="A19" s="99">
        <v>14</v>
      </c>
      <c r="B19" s="100"/>
      <c r="C19" s="118"/>
      <c r="D19" s="118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</row>
    <row r="20" spans="1:24" ht="16" thickBot="1">
      <c r="A20" s="99">
        <v>15</v>
      </c>
      <c r="B20" s="100"/>
      <c r="C20" s="118"/>
      <c r="D20" s="118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</row>
    <row r="21" spans="1:24" ht="16" thickBot="1">
      <c r="A21" s="99">
        <v>16</v>
      </c>
      <c r="B21" s="100"/>
      <c r="C21" s="118"/>
      <c r="D21" s="118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</row>
    <row r="22" spans="1:24" ht="16" thickBot="1">
      <c r="A22" s="99">
        <v>17</v>
      </c>
      <c r="B22" s="100"/>
      <c r="C22" s="118"/>
      <c r="D22" s="118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</row>
    <row r="23" spans="1:24" ht="16" thickBot="1">
      <c r="A23" s="99">
        <v>18</v>
      </c>
      <c r="B23" s="100"/>
      <c r="C23" s="118"/>
      <c r="D23" s="118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</row>
    <row r="24" spans="1:24" ht="16" thickBot="1">
      <c r="A24" s="99">
        <v>19</v>
      </c>
      <c r="B24" s="100"/>
      <c r="C24" s="118"/>
      <c r="D24" s="118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</row>
    <row r="25" spans="1:24" ht="16" thickBot="1">
      <c r="A25" s="99">
        <v>20</v>
      </c>
      <c r="B25" s="100"/>
      <c r="C25" s="118"/>
      <c r="D25" s="118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</row>
    <row r="26" spans="1:24" ht="16" thickBot="1">
      <c r="A26" s="99">
        <v>21</v>
      </c>
      <c r="B26" s="100"/>
      <c r="C26" s="118"/>
      <c r="D26" s="118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</row>
    <row r="27" spans="1:24" ht="16" thickBot="1">
      <c r="A27" s="99">
        <v>22</v>
      </c>
      <c r="B27" s="100"/>
      <c r="C27" s="118"/>
      <c r="D27" s="118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</row>
    <row r="28" spans="1:24" ht="16" thickBot="1">
      <c r="A28" s="99">
        <v>23</v>
      </c>
      <c r="B28" s="100"/>
      <c r="C28" s="118"/>
      <c r="D28" s="118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</row>
    <row r="29" spans="1:24" ht="16" thickBot="1">
      <c r="A29" s="99">
        <v>24</v>
      </c>
      <c r="B29" s="100"/>
      <c r="C29" s="118"/>
      <c r="D29" s="118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</row>
    <row r="30" spans="1:24" s="117" customFormat="1" ht="55.5" customHeight="1" thickBot="1">
      <c r="A30" s="115"/>
      <c r="B30" s="116" t="s">
        <v>50</v>
      </c>
      <c r="C30" s="211">
        <f>(C6+C7+C8+C9+C10+C11+C12+C13+C14+C15+C16+C17+C18+C19+C20+C21+C22+C23+C24+C25+C26+C27+C28+C29)/COUNTA($B$6:$B$29)</f>
        <v>0.66666666666666663</v>
      </c>
      <c r="D30" s="211">
        <f t="shared" ref="D30:X30" si="0">(D6+D7+D8+D9+D10+D11+D12+D13+D14+D15+D16+D17+D18+D19+D20+D21+D22+D23+D24+D25+D26+D27+D28+D29)/COUNTA($B$6:$B$29)</f>
        <v>1</v>
      </c>
      <c r="E30" s="211">
        <f t="shared" si="0"/>
        <v>0.66666666666666663</v>
      </c>
      <c r="F30" s="211">
        <f t="shared" si="0"/>
        <v>1</v>
      </c>
      <c r="G30" s="211">
        <f t="shared" si="0"/>
        <v>1</v>
      </c>
      <c r="H30" s="211">
        <f t="shared" si="0"/>
        <v>1.3333333333333333</v>
      </c>
      <c r="I30" s="211">
        <f t="shared" si="0"/>
        <v>1.3333333333333333</v>
      </c>
      <c r="J30" s="211">
        <f t="shared" si="0"/>
        <v>1.6666666666666667</v>
      </c>
      <c r="K30" s="211">
        <f t="shared" si="0"/>
        <v>1</v>
      </c>
      <c r="L30" s="211">
        <f t="shared" si="0"/>
        <v>1.6666666666666667</v>
      </c>
      <c r="M30" s="211">
        <f t="shared" si="0"/>
        <v>0.66666666666666663</v>
      </c>
      <c r="N30" s="211">
        <f t="shared" si="0"/>
        <v>1</v>
      </c>
      <c r="O30" s="211">
        <f t="shared" si="0"/>
        <v>0.66666666666666663</v>
      </c>
      <c r="P30" s="211">
        <f t="shared" si="0"/>
        <v>1</v>
      </c>
      <c r="Q30" s="211">
        <f t="shared" si="0"/>
        <v>1</v>
      </c>
      <c r="R30" s="211">
        <f t="shared" si="0"/>
        <v>1.3333333333333333</v>
      </c>
      <c r="S30" s="211">
        <f t="shared" si="0"/>
        <v>1</v>
      </c>
      <c r="T30" s="211">
        <f t="shared" si="0"/>
        <v>1.3333333333333333</v>
      </c>
      <c r="U30" s="211">
        <f t="shared" si="0"/>
        <v>1.3333333333333333</v>
      </c>
      <c r="V30" s="211">
        <f t="shared" si="0"/>
        <v>1.6666666666666667</v>
      </c>
      <c r="W30" s="211">
        <f t="shared" si="0"/>
        <v>1</v>
      </c>
      <c r="X30" s="211">
        <f t="shared" si="0"/>
        <v>1.3333333333333333</v>
      </c>
    </row>
    <row r="31" spans="1:24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</row>
    <row r="32" spans="1:24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</row>
    <row r="33" spans="1:24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</row>
    <row r="34" spans="1:24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</row>
    <row r="35" spans="1:24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</row>
    <row r="36" spans="1:24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</row>
    <row r="37" spans="1:24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</row>
    <row r="38" spans="1:24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</row>
    <row r="39" spans="1:24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</row>
    <row r="40" spans="1:24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</row>
    <row r="41" spans="1:24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</row>
    <row r="42" spans="1:24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</row>
    <row r="43" spans="1:24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</row>
    <row r="44" spans="1:24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</row>
    <row r="45" spans="1:24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</row>
    <row r="46" spans="1:24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</row>
    <row r="47" spans="1:24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</row>
    <row r="48" spans="1:24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</row>
    <row r="49" spans="1:24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</row>
    <row r="50" spans="1:24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</row>
    <row r="51" spans="1:24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</row>
    <row r="52" spans="1:24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</row>
    <row r="53" spans="1:24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</row>
    <row r="54" spans="1:24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</row>
  </sheetData>
  <sheetProtection algorithmName="SHA-512" hashValue="9ZSbaisX866HG5Gu4Tx0RKsC8uEVcSTzbaCIudngIiT+QocPOosIx1i3u5Axj605XN5HeVOaz95m6x5/wLinCQ==" saltValue="1Q0c+323pw985iOxgebc+A==" spinCount="100000" sheet="1" formatCells="0" formatColumns="0" formatRows="0" insertColumns="0" insertRows="0" insertHyperlinks="0" deleteColumns="0" deleteRows="0" sort="0" autoFilter="0" pivotTables="0"/>
  <mergeCells count="17">
    <mergeCell ref="A3:A5"/>
    <mergeCell ref="B3:B5"/>
    <mergeCell ref="C3:L3"/>
    <mergeCell ref="M3:R3"/>
    <mergeCell ref="S3:X3"/>
    <mergeCell ref="S4:T4"/>
    <mergeCell ref="U4:V4"/>
    <mergeCell ref="W4:X4"/>
    <mergeCell ref="M4:N4"/>
    <mergeCell ref="O4:P4"/>
    <mergeCell ref="Q4:R4"/>
    <mergeCell ref="C4:D4"/>
    <mergeCell ref="E4:F4"/>
    <mergeCell ref="G4:H4"/>
    <mergeCell ref="I4:J4"/>
    <mergeCell ref="K4:L4"/>
    <mergeCell ref="T1:W1"/>
  </mergeCells>
  <hyperlinks>
    <hyperlink ref="T1" location="ОГЛАВЛЕНИЕ!A1" display="ОГЛАВЛЕНИЕ" xr:uid="{00000000-0004-0000-1200-000000000000}"/>
    <hyperlink ref="T1:W1" location="'ХЭ-3.1'!A1" display="ПРОДОЛЖЕНИЕ ТАБЛИЦЫ" xr:uid="{00000000-0004-0000-1200-000001000000}"/>
  </hyperlinks>
  <pageMargins left="0.7" right="0.7" top="0.75" bottom="0.75" header="0.3" footer="0.3"/>
  <pageSetup paperSize="9" scale="55" fitToHeight="0" orientation="landscape" verticalDpi="0" r:id="rId1"/>
  <headerFooter>
    <oddHeader>&amp;R&amp;"Monotype Corsiva"&amp;12О.В. Яковлева</oddHeader>
    <oddFooter>&amp;R&amp;"Monotype Corsiva"&amp;12https://vk.com/travel_posobiya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6">
    <pageSetUpPr fitToPage="1"/>
  </sheetPr>
  <dimension ref="A1:I37"/>
  <sheetViews>
    <sheetView view="pageLayout" zoomScale="145" zoomScaleNormal="100" zoomScalePageLayoutView="145" workbookViewId="0"/>
  </sheetViews>
  <sheetFormatPr defaultRowHeight="14.5"/>
  <cols>
    <col min="1" max="1" width="12" customWidth="1"/>
    <col min="8" max="8" width="13.26953125" customWidth="1"/>
  </cols>
  <sheetData>
    <row r="1" spans="1:9" ht="15">
      <c r="A1" s="194"/>
      <c r="B1" s="226" t="s">
        <v>348</v>
      </c>
      <c r="C1" s="226"/>
      <c r="D1" s="226"/>
      <c r="E1" s="226"/>
      <c r="F1" s="226"/>
      <c r="G1" s="226"/>
      <c r="H1" s="226"/>
      <c r="I1" s="195"/>
    </row>
    <row r="2" spans="1:9" ht="15" customHeight="1">
      <c r="A2" s="194"/>
      <c r="B2" s="232" t="s">
        <v>349</v>
      </c>
      <c r="C2" s="232"/>
      <c r="D2" s="232"/>
      <c r="E2" s="232"/>
      <c r="F2" s="232"/>
      <c r="G2" s="232"/>
      <c r="H2" s="232"/>
      <c r="I2" s="232"/>
    </row>
    <row r="3" spans="1:9">
      <c r="A3" s="194"/>
      <c r="B3" s="196"/>
      <c r="C3" s="196"/>
      <c r="D3" s="196"/>
      <c r="E3" s="196"/>
      <c r="F3" s="196"/>
      <c r="G3" s="196"/>
      <c r="H3" s="196"/>
      <c r="I3" s="196"/>
    </row>
    <row r="4" spans="1:9" ht="22.5">
      <c r="A4" s="197" t="s">
        <v>350</v>
      </c>
      <c r="B4" s="227" t="s">
        <v>351</v>
      </c>
      <c r="C4" s="227"/>
      <c r="D4" s="227"/>
      <c r="E4" s="227"/>
      <c r="F4" s="227"/>
      <c r="G4" s="227"/>
      <c r="H4" s="227"/>
      <c r="I4" s="136"/>
    </row>
    <row r="5" spans="1:9" ht="15.5">
      <c r="A5" s="228" t="s">
        <v>352</v>
      </c>
      <c r="B5" s="228"/>
      <c r="C5" s="228"/>
      <c r="D5" s="228"/>
      <c r="E5" s="228"/>
      <c r="F5" s="228"/>
      <c r="G5" s="228"/>
      <c r="H5" s="228"/>
      <c r="I5" s="228"/>
    </row>
    <row r="6" spans="1:9" ht="15.5">
      <c r="A6" s="198" t="s">
        <v>353</v>
      </c>
      <c r="B6" s="229" t="s">
        <v>10</v>
      </c>
      <c r="C6" s="229"/>
      <c r="D6" s="229"/>
      <c r="E6" s="229"/>
      <c r="F6" s="229"/>
      <c r="G6" s="229"/>
      <c r="H6" s="229"/>
      <c r="I6" s="137"/>
    </row>
    <row r="7" spans="1:9" ht="15.5">
      <c r="A7" s="198" t="s">
        <v>354</v>
      </c>
      <c r="B7" s="229" t="s">
        <v>59</v>
      </c>
      <c r="C7" s="229"/>
      <c r="D7" s="229"/>
      <c r="E7" s="229"/>
      <c r="F7" s="229"/>
      <c r="G7" s="229"/>
      <c r="H7" s="229"/>
      <c r="I7" s="138"/>
    </row>
    <row r="8" spans="1:9" ht="15.5">
      <c r="A8" s="198" t="s">
        <v>355</v>
      </c>
      <c r="B8" s="229" t="s">
        <v>356</v>
      </c>
      <c r="C8" s="229"/>
      <c r="D8" s="229"/>
      <c r="E8" s="229"/>
      <c r="F8" s="229"/>
      <c r="G8" s="229"/>
      <c r="H8" s="229"/>
      <c r="I8" s="138"/>
    </row>
    <row r="9" spans="1:9" ht="15.5">
      <c r="A9" s="198" t="s">
        <v>357</v>
      </c>
      <c r="B9" s="229" t="s">
        <v>390</v>
      </c>
      <c r="C9" s="229"/>
      <c r="D9" s="229"/>
      <c r="E9" s="229"/>
      <c r="F9" s="229"/>
      <c r="G9" s="229"/>
      <c r="H9" s="229"/>
      <c r="I9" s="138"/>
    </row>
    <row r="10" spans="1:9" ht="15.5">
      <c r="A10" s="198" t="s">
        <v>391</v>
      </c>
      <c r="B10" s="238" t="s">
        <v>97</v>
      </c>
      <c r="C10" s="238"/>
      <c r="D10" s="238"/>
      <c r="E10" s="238"/>
      <c r="F10" s="238"/>
      <c r="G10" s="238"/>
      <c r="H10" s="238"/>
      <c r="I10" s="138"/>
    </row>
    <row r="11" spans="1:9" ht="15.5">
      <c r="A11" s="198" t="s">
        <v>393</v>
      </c>
      <c r="B11" s="238" t="s">
        <v>392</v>
      </c>
      <c r="C11" s="238"/>
      <c r="D11" s="238"/>
      <c r="E11" s="238"/>
      <c r="F11" s="238"/>
      <c r="G11" s="238"/>
      <c r="H11" s="238"/>
      <c r="I11" s="138"/>
    </row>
    <row r="12" spans="1:9" ht="33.75" customHeight="1">
      <c r="A12" s="198" t="s">
        <v>358</v>
      </c>
      <c r="B12" s="230" t="s">
        <v>359</v>
      </c>
      <c r="C12" s="230"/>
      <c r="D12" s="230"/>
      <c r="E12" s="230"/>
      <c r="F12" s="230"/>
      <c r="G12" s="230"/>
      <c r="H12" s="230"/>
      <c r="I12" s="199"/>
    </row>
    <row r="13" spans="1:9" ht="15.5">
      <c r="A13" s="228" t="s">
        <v>360</v>
      </c>
      <c r="B13" s="228"/>
      <c r="C13" s="228"/>
      <c r="D13" s="228"/>
      <c r="E13" s="228"/>
      <c r="F13" s="228"/>
      <c r="G13" s="228"/>
      <c r="H13" s="228"/>
      <c r="I13" s="228"/>
    </row>
    <row r="14" spans="1:9" ht="32.25" customHeight="1">
      <c r="A14" s="198" t="s">
        <v>361</v>
      </c>
      <c r="B14" s="231" t="s">
        <v>139</v>
      </c>
      <c r="C14" s="231"/>
      <c r="D14" s="231"/>
      <c r="E14" s="231"/>
      <c r="F14" s="231"/>
      <c r="G14" s="231"/>
      <c r="H14" s="231"/>
      <c r="I14" s="138"/>
    </row>
    <row r="15" spans="1:9" ht="15.5">
      <c r="A15" s="198" t="s">
        <v>362</v>
      </c>
      <c r="B15" s="225" t="s">
        <v>156</v>
      </c>
      <c r="C15" s="225"/>
      <c r="D15" s="225"/>
      <c r="E15" s="225"/>
      <c r="F15" s="225"/>
      <c r="G15" s="225"/>
      <c r="H15" s="225"/>
      <c r="I15" s="137"/>
    </row>
    <row r="16" spans="1:9" ht="36" customHeight="1">
      <c r="A16" s="198" t="s">
        <v>363</v>
      </c>
      <c r="B16" s="231" t="s">
        <v>364</v>
      </c>
      <c r="C16" s="231"/>
      <c r="D16" s="231"/>
      <c r="E16" s="231"/>
      <c r="F16" s="231"/>
      <c r="G16" s="231"/>
      <c r="H16" s="231"/>
      <c r="I16" s="138"/>
    </row>
    <row r="17" spans="1:9" ht="15.5">
      <c r="A17" s="228" t="s">
        <v>365</v>
      </c>
      <c r="B17" s="228"/>
      <c r="C17" s="228"/>
      <c r="D17" s="228"/>
      <c r="E17" s="228"/>
      <c r="F17" s="228"/>
      <c r="G17" s="228"/>
      <c r="H17" s="228"/>
      <c r="I17" s="228"/>
    </row>
    <row r="18" spans="1:9" ht="15.5">
      <c r="A18" s="234" t="s">
        <v>366</v>
      </c>
      <c r="B18" s="235" t="s">
        <v>367</v>
      </c>
      <c r="C18" s="235"/>
      <c r="D18" s="235"/>
      <c r="E18" s="235"/>
      <c r="F18" s="235"/>
      <c r="G18" s="235"/>
      <c r="H18" s="235"/>
      <c r="I18" s="139"/>
    </row>
    <row r="19" spans="1:9" ht="5.25" customHeight="1">
      <c r="A19" s="234"/>
      <c r="B19" s="235"/>
      <c r="C19" s="235"/>
      <c r="D19" s="235"/>
      <c r="E19" s="235"/>
      <c r="F19" s="235"/>
      <c r="G19" s="235"/>
      <c r="H19" s="235"/>
      <c r="I19" s="139"/>
    </row>
    <row r="20" spans="1:9" ht="15.5">
      <c r="A20" s="234" t="s">
        <v>366</v>
      </c>
      <c r="B20" s="235" t="s">
        <v>368</v>
      </c>
      <c r="C20" s="235"/>
      <c r="D20" s="235"/>
      <c r="E20" s="235"/>
      <c r="F20" s="235"/>
      <c r="G20" s="235"/>
      <c r="H20" s="235"/>
      <c r="I20" s="139"/>
    </row>
    <row r="21" spans="1:9" ht="9.75" customHeight="1">
      <c r="A21" s="234"/>
      <c r="B21" s="235"/>
      <c r="C21" s="235"/>
      <c r="D21" s="235"/>
      <c r="E21" s="235"/>
      <c r="F21" s="235"/>
      <c r="G21" s="235"/>
      <c r="H21" s="235"/>
      <c r="I21" s="139"/>
    </row>
    <row r="22" spans="1:9" ht="15.5">
      <c r="A22" s="198" t="s">
        <v>369</v>
      </c>
      <c r="B22" s="241" t="s">
        <v>194</v>
      </c>
      <c r="C22" s="241"/>
      <c r="D22" s="241"/>
      <c r="E22" s="241"/>
      <c r="F22" s="241"/>
      <c r="G22" s="241"/>
      <c r="H22" s="241"/>
      <c r="I22" s="140"/>
    </row>
    <row r="23" spans="1:9" ht="21.75" customHeight="1">
      <c r="A23" s="198" t="s">
        <v>370</v>
      </c>
      <c r="B23" s="235" t="s">
        <v>397</v>
      </c>
      <c r="C23" s="235"/>
      <c r="D23" s="235"/>
      <c r="E23" s="235"/>
      <c r="F23" s="235"/>
      <c r="G23" s="235"/>
      <c r="H23" s="235"/>
      <c r="I23" s="139"/>
    </row>
    <row r="24" spans="1:9" ht="26.25" customHeight="1">
      <c r="A24" s="198" t="s">
        <v>371</v>
      </c>
      <c r="B24" s="242" t="s">
        <v>372</v>
      </c>
      <c r="C24" s="242"/>
      <c r="D24" s="242"/>
      <c r="E24" s="242"/>
      <c r="F24" s="242"/>
      <c r="G24" s="242"/>
      <c r="H24" s="242"/>
      <c r="I24" s="139"/>
    </row>
    <row r="25" spans="1:9" ht="15.5">
      <c r="A25" s="228" t="s">
        <v>373</v>
      </c>
      <c r="B25" s="228"/>
      <c r="C25" s="228"/>
      <c r="D25" s="228"/>
      <c r="E25" s="228"/>
      <c r="F25" s="228"/>
      <c r="G25" s="228"/>
      <c r="H25" s="228"/>
      <c r="I25" s="228"/>
    </row>
    <row r="26" spans="1:9" ht="15.5">
      <c r="A26" s="198" t="s">
        <v>374</v>
      </c>
      <c r="B26" s="233" t="s">
        <v>214</v>
      </c>
      <c r="C26" s="233"/>
      <c r="D26" s="233"/>
      <c r="E26" s="233"/>
      <c r="F26" s="233"/>
      <c r="G26" s="233"/>
      <c r="H26" s="233"/>
      <c r="I26" s="200"/>
    </row>
    <row r="27" spans="1:9" ht="15.5">
      <c r="A27" s="198" t="s">
        <v>375</v>
      </c>
      <c r="B27" s="233" t="s">
        <v>221</v>
      </c>
      <c r="C27" s="233"/>
      <c r="D27" s="233"/>
      <c r="E27" s="233"/>
      <c r="F27" s="233"/>
      <c r="G27" s="233"/>
      <c r="H27" s="233"/>
      <c r="I27" s="200"/>
    </row>
    <row r="28" spans="1:9" ht="15.5">
      <c r="A28" s="198" t="s">
        <v>376</v>
      </c>
      <c r="B28" s="233" t="s">
        <v>227</v>
      </c>
      <c r="C28" s="233"/>
      <c r="D28" s="233"/>
      <c r="E28" s="233"/>
      <c r="F28" s="233"/>
      <c r="G28" s="233"/>
      <c r="H28" s="233"/>
      <c r="I28" s="200"/>
    </row>
    <row r="29" spans="1:9" ht="15.5">
      <c r="A29" s="198" t="s">
        <v>377</v>
      </c>
      <c r="B29" s="233" t="s">
        <v>253</v>
      </c>
      <c r="C29" s="233"/>
      <c r="D29" s="233"/>
      <c r="E29" s="233"/>
      <c r="F29" s="233"/>
      <c r="G29" s="233"/>
      <c r="H29" s="233"/>
      <c r="I29" s="200"/>
    </row>
    <row r="30" spans="1:9" ht="33.75" customHeight="1">
      <c r="A30" s="198" t="s">
        <v>378</v>
      </c>
      <c r="B30" s="239" t="s">
        <v>276</v>
      </c>
      <c r="C30" s="239"/>
      <c r="D30" s="239"/>
      <c r="E30" s="239"/>
      <c r="F30" s="239"/>
      <c r="G30" s="239"/>
      <c r="H30" s="239"/>
      <c r="I30" s="200"/>
    </row>
    <row r="31" spans="1:9" ht="31.5" customHeight="1">
      <c r="A31" s="198" t="s">
        <v>379</v>
      </c>
      <c r="B31" s="239" t="s">
        <v>380</v>
      </c>
      <c r="C31" s="239"/>
      <c r="D31" s="239"/>
      <c r="E31" s="239"/>
      <c r="F31" s="239"/>
      <c r="G31" s="239"/>
      <c r="H31" s="239"/>
      <c r="I31" s="200"/>
    </row>
    <row r="32" spans="1:9" ht="15.5">
      <c r="A32" s="228" t="s">
        <v>381</v>
      </c>
      <c r="B32" s="228"/>
      <c r="C32" s="228"/>
      <c r="D32" s="228"/>
      <c r="E32" s="228"/>
      <c r="F32" s="228"/>
      <c r="G32" s="228"/>
      <c r="H32" s="228"/>
      <c r="I32" s="228"/>
    </row>
    <row r="33" spans="1:9" ht="31.5" customHeight="1">
      <c r="A33" s="198" t="s">
        <v>382</v>
      </c>
      <c r="B33" s="240" t="s">
        <v>383</v>
      </c>
      <c r="C33" s="240"/>
      <c r="D33" s="240"/>
      <c r="E33" s="240"/>
      <c r="F33" s="240"/>
      <c r="G33" s="240"/>
      <c r="H33" s="240"/>
      <c r="I33" s="200"/>
    </row>
    <row r="34" spans="1:9" ht="15.5">
      <c r="A34" s="198" t="s">
        <v>384</v>
      </c>
      <c r="B34" s="236" t="s">
        <v>315</v>
      </c>
      <c r="C34" s="236"/>
      <c r="D34" s="236"/>
      <c r="E34" s="236"/>
      <c r="F34" s="236"/>
      <c r="G34" s="236"/>
      <c r="H34" s="236"/>
      <c r="I34" s="200"/>
    </row>
    <row r="35" spans="1:9" ht="33" customHeight="1">
      <c r="A35" s="198" t="s">
        <v>385</v>
      </c>
      <c r="B35" s="236" t="s">
        <v>386</v>
      </c>
      <c r="C35" s="236"/>
      <c r="D35" s="236"/>
      <c r="E35" s="236"/>
      <c r="F35" s="236"/>
      <c r="G35" s="236"/>
      <c r="H35" s="236"/>
      <c r="I35" s="200"/>
    </row>
    <row r="36" spans="1:9" ht="10.5" customHeight="1">
      <c r="A36" s="200"/>
      <c r="B36" s="200"/>
      <c r="C36" s="200"/>
      <c r="D36" s="200"/>
      <c r="E36" s="200"/>
      <c r="F36" s="200"/>
      <c r="G36" s="200"/>
      <c r="H36" s="200"/>
      <c r="I36" s="200"/>
    </row>
    <row r="37" spans="1:9" ht="31">
      <c r="A37" s="201" t="s">
        <v>387</v>
      </c>
      <c r="B37" s="237" t="s">
        <v>388</v>
      </c>
      <c r="C37" s="237"/>
      <c r="D37" s="237"/>
      <c r="E37" s="237"/>
      <c r="F37" s="237"/>
      <c r="G37" s="237"/>
      <c r="H37" s="237"/>
      <c r="I37" s="200"/>
    </row>
  </sheetData>
  <sheetProtection formatCells="0" formatColumns="0" formatRows="0" insertColumns="0" insertRows="0" insertHyperlinks="0" deleteColumns="0" deleteRows="0" sort="0" autoFilter="0" pivotTables="0"/>
  <mergeCells count="35">
    <mergeCell ref="B34:H34"/>
    <mergeCell ref="B35:H35"/>
    <mergeCell ref="B37:H37"/>
    <mergeCell ref="B10:H10"/>
    <mergeCell ref="B11:H11"/>
    <mergeCell ref="B28:H28"/>
    <mergeCell ref="B29:H29"/>
    <mergeCell ref="B30:H30"/>
    <mergeCell ref="B31:H31"/>
    <mergeCell ref="A32:I32"/>
    <mergeCell ref="B33:H33"/>
    <mergeCell ref="B22:H22"/>
    <mergeCell ref="B23:H23"/>
    <mergeCell ref="B24:H24"/>
    <mergeCell ref="A25:I25"/>
    <mergeCell ref="B26:H26"/>
    <mergeCell ref="B27:H27"/>
    <mergeCell ref="B16:H16"/>
    <mergeCell ref="A17:I17"/>
    <mergeCell ref="A18:A19"/>
    <mergeCell ref="B18:H19"/>
    <mergeCell ref="A20:A21"/>
    <mergeCell ref="B20:H21"/>
    <mergeCell ref="B15:H15"/>
    <mergeCell ref="B1:H1"/>
    <mergeCell ref="B4:H4"/>
    <mergeCell ref="A5:I5"/>
    <mergeCell ref="B6:H6"/>
    <mergeCell ref="B7:H7"/>
    <mergeCell ref="B8:H8"/>
    <mergeCell ref="B9:H9"/>
    <mergeCell ref="B12:H12"/>
    <mergeCell ref="A13:I13"/>
    <mergeCell ref="B14:H14"/>
    <mergeCell ref="B2:I2"/>
  </mergeCells>
  <phoneticPr fontId="61" type="noConversion"/>
  <hyperlinks>
    <hyperlink ref="B18" location="'СК-1'!A1" display="'СК-1'!A1" xr:uid="{00000000-0004-0000-0100-000000000000}"/>
    <hyperlink ref="B22" location="'СК-2'!A1" display="'СК-2'!A1" xr:uid="{00000000-0004-0000-0100-000001000000}"/>
    <hyperlink ref="B20" location="'СК-1'!A1" display="'СК-1'!A1" xr:uid="{00000000-0004-0000-0100-000002000000}"/>
    <hyperlink ref="B23" location="'СК-3'!A1" display="'СК-3'!A1" xr:uid="{00000000-0004-0000-0100-000003000000}"/>
    <hyperlink ref="B24" location="'ИТОГ СК'!A1" display="'ИТОГ СК'!A1" xr:uid="{00000000-0004-0000-0100-000004000000}"/>
    <hyperlink ref="B14" location="'ПР-1'!A1" display="'ПР-1'!A1" xr:uid="{00000000-0004-0000-0100-000005000000}"/>
    <hyperlink ref="B15" location="'ПР-2'!A1" display="'ПР-2'!A1" xr:uid="{00000000-0004-0000-0100-000006000000}"/>
    <hyperlink ref="B16" location="'ИТОГ ПР'!A1" display="'ИТОГ ПР'!A1" xr:uid="{00000000-0004-0000-0100-000007000000}"/>
    <hyperlink ref="B6" location="'РР-1'!A1" display="'РР-1'!A1" xr:uid="{00000000-0004-0000-0100-000008000000}"/>
    <hyperlink ref="B7" location="'РР-2'!A1" display="'РР-2'!A1" xr:uid="{00000000-0004-0000-0100-000009000000}"/>
    <hyperlink ref="B9" location="'РР-3'!A1" display="'РР-3'!A1" xr:uid="{00000000-0004-0000-0100-00000A000000}"/>
    <hyperlink ref="B12" location="'ИТОГ РР'!A1" display="'ИТОГ РР'!A1" xr:uid="{00000000-0004-0000-0100-00000B000000}"/>
    <hyperlink ref="B26" location="'ХЭ-1'!A1" display="'ХЭ-1'!A1" xr:uid="{00000000-0004-0000-0100-00000C000000}"/>
    <hyperlink ref="B27" location="'ХЭ-2'!A1" display="'ХЭ-2'!A1" xr:uid="{00000000-0004-0000-0100-00000D000000}"/>
    <hyperlink ref="B28" location="'ХЭ-3'!A1" display="'ХЭ-3'!A1" xr:uid="{00000000-0004-0000-0100-00000E000000}"/>
    <hyperlink ref="B29" location="'ХЭ-4'!A1" display="'ХЭ-4'!A1" xr:uid="{00000000-0004-0000-0100-00000F000000}"/>
    <hyperlink ref="B30" location="'ХЭ-5'!A1" display="'ХЭ-5'!A1" xr:uid="{00000000-0004-0000-0100-000010000000}"/>
    <hyperlink ref="B31" location="'ИТОГ ХЭ'!A1" display="'ИТОГ ХЭ'!A1" xr:uid="{00000000-0004-0000-0100-000011000000}"/>
    <hyperlink ref="B33" location="'ФР-1'!A1" display="'ФР-1'!A1" xr:uid="{00000000-0004-0000-0100-000012000000}"/>
    <hyperlink ref="B34" location="'ФР-2'!A1" display="'ФР-2'!A1" xr:uid="{00000000-0004-0000-0100-000013000000}"/>
    <hyperlink ref="B35" location="'ИТОГ ФР'!A1" display="'ИТОГ ФР'!A1" xr:uid="{00000000-0004-0000-0100-000014000000}"/>
    <hyperlink ref="B37" location="'ОБЩИЙ ИТОГ'!A1" display="'ОБЩИЙ ИТОГ'!A1" xr:uid="{00000000-0004-0000-0100-000015000000}"/>
    <hyperlink ref="B8" location="'РР-2'!A1" display="'РР-2'!A1" xr:uid="{00000000-0004-0000-0100-000016000000}"/>
    <hyperlink ref="B6:H6" location="'РР-1'!A1" display="НАПРАВЛЕНИЕ I. ФОРМИРОВАНИЕ СЛОВАРЯ" xr:uid="{00000000-0004-0000-0100-000017000000}"/>
    <hyperlink ref="B7:H7" location="'РР-2'!A1" display="НАПРАВЛЕНИЕ 2. ЗВУКОВАЯ КУЛЬТУРА РЕЧИ. " xr:uid="{00000000-0004-0000-0100-000018000000}"/>
    <hyperlink ref="B8:H8" location="'РР-3'!A1" display="НАПРАВЛЕНИЕ 3. ГРАММАТИЧЕСКИЙ СТРОЙ РЕЧИ." xr:uid="{00000000-0004-0000-0100-000019000000}"/>
    <hyperlink ref="B9:H9" location="'РР-4'!A1" display="НАПРАВЛЕНИЕ 4. СВЯЗНАЯ РЕЧЬ. ИНТЕРЕС К ХУДОЖЕСТВЕННОЙ ЛИТЕРАТУРЕ" xr:uid="{00000000-0004-0000-0100-00001A000000}"/>
    <hyperlink ref="B12:H12" location="'ИТОГ РР'!A1" display="Обобщение результатов педагогической диагностики по направлениям ОО &quot;Речевое развитие&quot;" xr:uid="{00000000-0004-0000-0100-00001B000000}"/>
    <hyperlink ref="B4:H4" location="ТИТУЛ!A1" display="ТИТУЛЬНЫЙ ЛИСТ" xr:uid="{00000000-0004-0000-0100-00001C000000}"/>
    <hyperlink ref="B4" location="'ТИТУЛ'!A1" display="'ТИТУЛ'!A1" xr:uid="{00000000-0004-0000-0100-00001D000000}"/>
    <hyperlink ref="B10" location="'РР-3'!A1" display="'РР-3'!A1" xr:uid="{00000000-0004-0000-0100-00001E000000}"/>
    <hyperlink ref="B10:H10" location="'РР-5'!A1" display="НАПРАВЛЕНИЕ 5. ПОДГОТОВКА К ОБУЧЕНИЮ ГРАМОТЕ" xr:uid="{00000000-0004-0000-0100-00001F000000}"/>
    <hyperlink ref="B11" location="'РР-3'!A1" display="'РР-3'!A1" xr:uid="{00000000-0004-0000-0100-000020000000}"/>
    <hyperlink ref="B11:H11" location="'РР-6'!A1" display="НАПРАВЛЕНИЕ 6. ИНТЕРЕС К  ХУДОЖЕСТВЕННОЙ ЛИТЕРАТУРЕ" xr:uid="{00000000-0004-0000-0100-000021000000}"/>
  </hyperlinks>
  <pageMargins left="0.7" right="0.45977011494252873" top="0.75" bottom="0.75" header="0.3" footer="0.3"/>
  <pageSetup paperSize="9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7">
    <tabColor rgb="FFFFFF00"/>
    <pageSetUpPr fitToPage="1"/>
  </sheetPr>
  <dimension ref="B1:W54"/>
  <sheetViews>
    <sheetView view="pageLayout" zoomScale="70" zoomScaleNormal="70" zoomScaleSheetLayoutView="40" zoomScalePageLayoutView="70" workbookViewId="0">
      <selection activeCell="D6" sqref="D6:U29"/>
    </sheetView>
  </sheetViews>
  <sheetFormatPr defaultColWidth="9.1796875" defaultRowHeight="14.5"/>
  <cols>
    <col min="1" max="2" width="9.1796875" style="1"/>
    <col min="3" max="3" width="27" style="1" customWidth="1"/>
    <col min="4" max="16384" width="9.1796875" style="1"/>
  </cols>
  <sheetData>
    <row r="1" spans="2:23" ht="17.5">
      <c r="B1" s="114" t="s">
        <v>227</v>
      </c>
      <c r="C1" s="93"/>
      <c r="D1" s="93"/>
      <c r="E1" s="93"/>
      <c r="H1" s="93"/>
      <c r="I1" s="93"/>
      <c r="J1" s="93"/>
      <c r="K1" s="93"/>
      <c r="L1" s="93"/>
      <c r="M1" s="93"/>
      <c r="N1" s="93"/>
      <c r="O1" s="93"/>
      <c r="P1" s="93"/>
      <c r="R1" s="185"/>
      <c r="S1" s="93"/>
      <c r="T1" s="93"/>
      <c r="U1" s="243" t="s">
        <v>394</v>
      </c>
      <c r="V1" s="243"/>
      <c r="W1" s="93"/>
    </row>
    <row r="2" spans="2:23" ht="15" thickBot="1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2:23" ht="16" thickBot="1">
      <c r="B3" s="422" t="s">
        <v>11</v>
      </c>
      <c r="C3" s="422" t="s">
        <v>12</v>
      </c>
      <c r="D3" s="439" t="s">
        <v>231</v>
      </c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39" t="s">
        <v>232</v>
      </c>
      <c r="Q3" s="440"/>
      <c r="R3" s="440"/>
      <c r="S3" s="440"/>
      <c r="T3" s="440"/>
      <c r="U3" s="440"/>
      <c r="V3" s="441" t="s">
        <v>21</v>
      </c>
      <c r="W3" s="442"/>
    </row>
    <row r="4" spans="2:23" ht="153" customHeight="1" thickBot="1">
      <c r="B4" s="423"/>
      <c r="C4" s="423"/>
      <c r="D4" s="445" t="s">
        <v>244</v>
      </c>
      <c r="E4" s="436"/>
      <c r="F4" s="445" t="s">
        <v>245</v>
      </c>
      <c r="G4" s="436"/>
      <c r="H4" s="445" t="s">
        <v>246</v>
      </c>
      <c r="I4" s="436"/>
      <c r="J4" s="445" t="s">
        <v>247</v>
      </c>
      <c r="K4" s="436"/>
      <c r="L4" s="445" t="s">
        <v>248</v>
      </c>
      <c r="M4" s="436"/>
      <c r="N4" s="445" t="s">
        <v>249</v>
      </c>
      <c r="O4" s="436"/>
      <c r="P4" s="445" t="s">
        <v>250</v>
      </c>
      <c r="Q4" s="436"/>
      <c r="R4" s="445" t="s">
        <v>251</v>
      </c>
      <c r="S4" s="436"/>
      <c r="T4" s="445" t="s">
        <v>252</v>
      </c>
      <c r="U4" s="436"/>
      <c r="V4" s="443"/>
      <c r="W4" s="444"/>
    </row>
    <row r="5" spans="2:23" ht="16" thickBot="1">
      <c r="B5" s="424"/>
      <c r="C5" s="424"/>
      <c r="D5" s="97" t="s">
        <v>45</v>
      </c>
      <c r="E5" s="97" t="s">
        <v>46</v>
      </c>
      <c r="F5" s="97" t="s">
        <v>45</v>
      </c>
      <c r="G5" s="97" t="s">
        <v>46</v>
      </c>
      <c r="H5" s="97" t="s">
        <v>45</v>
      </c>
      <c r="I5" s="97" t="s">
        <v>46</v>
      </c>
      <c r="J5" s="97" t="s">
        <v>45</v>
      </c>
      <c r="K5" s="97" t="s">
        <v>46</v>
      </c>
      <c r="L5" s="97" t="s">
        <v>45</v>
      </c>
      <c r="M5" s="97" t="s">
        <v>46</v>
      </c>
      <c r="N5" s="97" t="s">
        <v>45</v>
      </c>
      <c r="O5" s="97" t="s">
        <v>46</v>
      </c>
      <c r="P5" s="97" t="s">
        <v>45</v>
      </c>
      <c r="Q5" s="97" t="s">
        <v>46</v>
      </c>
      <c r="R5" s="97" t="s">
        <v>45</v>
      </c>
      <c r="S5" s="97" t="s">
        <v>46</v>
      </c>
      <c r="T5" s="97" t="s">
        <v>45</v>
      </c>
      <c r="U5" s="97" t="s">
        <v>46</v>
      </c>
      <c r="V5" s="98" t="s">
        <v>45</v>
      </c>
      <c r="W5" s="98" t="s">
        <v>46</v>
      </c>
    </row>
    <row r="6" spans="2:23" ht="16" thickBot="1">
      <c r="B6" s="99">
        <v>1</v>
      </c>
      <c r="C6" s="100" t="s">
        <v>47</v>
      </c>
      <c r="D6" s="119">
        <v>3</v>
      </c>
      <c r="E6" s="119">
        <v>4</v>
      </c>
      <c r="F6" s="119">
        <v>2</v>
      </c>
      <c r="G6" s="119">
        <v>3</v>
      </c>
      <c r="H6" s="119">
        <v>2</v>
      </c>
      <c r="I6" s="119">
        <v>3</v>
      </c>
      <c r="J6" s="119">
        <v>2</v>
      </c>
      <c r="K6" s="119">
        <v>3</v>
      </c>
      <c r="L6" s="119">
        <v>1</v>
      </c>
      <c r="M6" s="119">
        <v>2</v>
      </c>
      <c r="N6" s="119">
        <v>2</v>
      </c>
      <c r="O6" s="119">
        <v>3</v>
      </c>
      <c r="P6" s="119">
        <v>3</v>
      </c>
      <c r="Q6" s="119">
        <v>4</v>
      </c>
      <c r="R6" s="119">
        <v>4</v>
      </c>
      <c r="S6" s="119">
        <v>5</v>
      </c>
      <c r="T6" s="119">
        <v>2</v>
      </c>
      <c r="U6" s="119">
        <v>3</v>
      </c>
      <c r="V6" s="101">
        <f>('ХЭ-3'!C6+'ХЭ-3'!E6+'ХЭ-3'!G6+'ХЭ-3'!I6+'ХЭ-3'!K6+'ХЭ-3'!M6+'ХЭ-3'!O6+'ХЭ-3'!Q6+'ХЭ-3'!S6+'ХЭ-3'!U6+'ХЭ-3'!W6+'ХЭ-3.1'!D6+'ХЭ-3.1'!F6+'ХЭ-3.1'!H6+'ХЭ-3.1'!J6+'ХЭ-3.1'!L6+'ХЭ-3.1'!N6+'ХЭ-3.1'!P6+'ХЭ-3.1'!R6+'ХЭ-3.1'!T6)/20</f>
        <v>2.6</v>
      </c>
      <c r="W6" s="101">
        <f>('ХЭ-3'!D6+'ХЭ-3'!F6+'ХЭ-3'!H6+'ХЭ-3'!J6+'ХЭ-3'!L6+'ХЭ-3'!N6+'ХЭ-3'!P6+'ХЭ-3'!R6+'ХЭ-3'!T6+'ХЭ-3'!V6+'ХЭ-3'!X6+E6+G6+I6+K6+M6+O6+Q6+S6+U6)/20</f>
        <v>3.65</v>
      </c>
    </row>
    <row r="7" spans="2:23" ht="16" thickBot="1">
      <c r="B7" s="99">
        <v>2</v>
      </c>
      <c r="C7" s="100" t="s">
        <v>48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01">
        <f>('ХЭ-3'!C7+'ХЭ-3'!E7+'ХЭ-3'!G7+'ХЭ-3'!I7+'ХЭ-3'!K7+'ХЭ-3'!M7+'ХЭ-3'!O7+'ХЭ-3'!Q7+'ХЭ-3'!S7+'ХЭ-3'!U7+'ХЭ-3'!W7+'ХЭ-3.1'!D7+'ХЭ-3.1'!F7+'ХЭ-3.1'!H7+'ХЭ-3.1'!J7+'ХЭ-3.1'!L7+'ХЭ-3.1'!N7+'ХЭ-3.1'!P7+'ХЭ-3.1'!R7+'ХЭ-3.1'!T7)/20</f>
        <v>0</v>
      </c>
      <c r="W7" s="101">
        <f>('ХЭ-3'!D7+'ХЭ-3'!F7+'ХЭ-3'!H7+'ХЭ-3'!J7+'ХЭ-3'!L7+'ХЭ-3'!N7+'ХЭ-3'!P7+'ХЭ-3'!R7+'ХЭ-3'!T7+'ХЭ-3'!V7+'ХЭ-3'!X7+E7+G7+I7+K7+M7+O7+Q7+S7+U7)/20</f>
        <v>0</v>
      </c>
    </row>
    <row r="8" spans="2:23" ht="18" customHeight="1" thickBot="1">
      <c r="B8" s="99">
        <v>3</v>
      </c>
      <c r="C8" s="100" t="s">
        <v>49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01">
        <f>('ХЭ-3'!C8+'ХЭ-3'!E8+'ХЭ-3'!G8+'ХЭ-3'!I8+'ХЭ-3'!K8+'ХЭ-3'!M8+'ХЭ-3'!O8+'ХЭ-3'!Q8+'ХЭ-3'!S8+'ХЭ-3'!U8+'ХЭ-3'!W8+'ХЭ-3.1'!D8+'ХЭ-3.1'!F8+'ХЭ-3.1'!H8+'ХЭ-3.1'!J8+'ХЭ-3.1'!L8+'ХЭ-3.1'!N8+'ХЭ-3.1'!P8+'ХЭ-3.1'!R8+'ХЭ-3.1'!T8)/20</f>
        <v>0</v>
      </c>
      <c r="W8" s="101">
        <f>('ХЭ-3'!D8+'ХЭ-3'!F8+'ХЭ-3'!H8+'ХЭ-3'!J8+'ХЭ-3'!L8+'ХЭ-3'!N8+'ХЭ-3'!P8+'ХЭ-3'!R8+'ХЭ-3'!T8+'ХЭ-3'!V8+'ХЭ-3'!X8+E8+G8+I8+K8+M8+O8+Q8+S8+U8)/20</f>
        <v>0</v>
      </c>
    </row>
    <row r="9" spans="2:23" ht="16" thickBot="1">
      <c r="B9" s="99">
        <v>4</v>
      </c>
      <c r="C9" s="100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01">
        <f>('ХЭ-3'!C9+'ХЭ-3'!E9+'ХЭ-3'!G9+'ХЭ-3'!I9+'ХЭ-3'!K9+'ХЭ-3'!M9+'ХЭ-3'!O9+'ХЭ-3'!Q9+'ХЭ-3'!S9+'ХЭ-3'!U9+'ХЭ-3'!W9+'ХЭ-3.1'!D9+'ХЭ-3.1'!F9+'ХЭ-3.1'!H9+'ХЭ-3.1'!J9+'ХЭ-3.1'!L9+'ХЭ-3.1'!N9+'ХЭ-3.1'!P9+'ХЭ-3.1'!R9+'ХЭ-3.1'!T9)/20</f>
        <v>0</v>
      </c>
      <c r="W9" s="101">
        <f>('ХЭ-3'!D9+'ХЭ-3'!F9+'ХЭ-3'!H9+'ХЭ-3'!J9+'ХЭ-3'!L9+'ХЭ-3'!N9+'ХЭ-3'!P9+'ХЭ-3'!R9+'ХЭ-3'!T9+'ХЭ-3'!V9+'ХЭ-3'!X9+E9+G9+I9+K9+M9+O9+Q9+S9+U9)/20</f>
        <v>0</v>
      </c>
    </row>
    <row r="10" spans="2:23" ht="16" thickBot="1">
      <c r="B10" s="99">
        <v>5</v>
      </c>
      <c r="C10" s="100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01">
        <f>('ХЭ-3'!C10+'ХЭ-3'!E10+'ХЭ-3'!G10+'ХЭ-3'!I10+'ХЭ-3'!K10+'ХЭ-3'!M10+'ХЭ-3'!O10+'ХЭ-3'!Q10+'ХЭ-3'!S10+'ХЭ-3'!U10+'ХЭ-3'!W10+'ХЭ-3.1'!D10+'ХЭ-3.1'!F10+'ХЭ-3.1'!H10+'ХЭ-3.1'!J10+'ХЭ-3.1'!L10+'ХЭ-3.1'!N10+'ХЭ-3.1'!P10+'ХЭ-3.1'!R10+'ХЭ-3.1'!T10)/20</f>
        <v>0</v>
      </c>
      <c r="W10" s="101">
        <f>('ХЭ-3'!D10+'ХЭ-3'!F10+'ХЭ-3'!H10+'ХЭ-3'!J10+'ХЭ-3'!L10+'ХЭ-3'!N10+'ХЭ-3'!P10+'ХЭ-3'!R10+'ХЭ-3'!T10+'ХЭ-3'!V10+'ХЭ-3'!X10+E10+G10+I10+K10+M10+O10+Q10+S10+U10)/20</f>
        <v>0</v>
      </c>
    </row>
    <row r="11" spans="2:23" ht="16" thickBot="1">
      <c r="B11" s="99">
        <v>6</v>
      </c>
      <c r="C11" s="100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01">
        <f>('ХЭ-3'!C11+'ХЭ-3'!E11+'ХЭ-3'!G11+'ХЭ-3'!I11+'ХЭ-3'!K11+'ХЭ-3'!M11+'ХЭ-3'!O11+'ХЭ-3'!Q11+'ХЭ-3'!S11+'ХЭ-3'!U11+'ХЭ-3'!W11+'ХЭ-3.1'!D11+'ХЭ-3.1'!F11+'ХЭ-3.1'!H11+'ХЭ-3.1'!J11+'ХЭ-3.1'!L11+'ХЭ-3.1'!N11+'ХЭ-3.1'!P11+'ХЭ-3.1'!R11+'ХЭ-3.1'!T11)/20</f>
        <v>0</v>
      </c>
      <c r="W11" s="101">
        <f>('ХЭ-3'!D11+'ХЭ-3'!F11+'ХЭ-3'!H11+'ХЭ-3'!J11+'ХЭ-3'!L11+'ХЭ-3'!N11+'ХЭ-3'!P11+'ХЭ-3'!R11+'ХЭ-3'!T11+'ХЭ-3'!V11+'ХЭ-3'!X11+E11+G11+I11+K11+M11+O11+Q11+S11+U11)/20</f>
        <v>0</v>
      </c>
    </row>
    <row r="12" spans="2:23" ht="16" thickBot="1">
      <c r="B12" s="99">
        <v>7</v>
      </c>
      <c r="C12" s="100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01">
        <f>('ХЭ-3'!C12+'ХЭ-3'!E12+'ХЭ-3'!G12+'ХЭ-3'!I12+'ХЭ-3'!K12+'ХЭ-3'!M12+'ХЭ-3'!O12+'ХЭ-3'!Q12+'ХЭ-3'!S12+'ХЭ-3'!U12+'ХЭ-3'!W12+'ХЭ-3.1'!D12+'ХЭ-3.1'!F12+'ХЭ-3.1'!H12+'ХЭ-3.1'!J12+'ХЭ-3.1'!L12+'ХЭ-3.1'!N12+'ХЭ-3.1'!P12+'ХЭ-3.1'!R12+'ХЭ-3.1'!T12)/20</f>
        <v>0</v>
      </c>
      <c r="W12" s="101">
        <f>('ХЭ-3'!D12+'ХЭ-3'!F12+'ХЭ-3'!H12+'ХЭ-3'!J12+'ХЭ-3'!L12+'ХЭ-3'!N12+'ХЭ-3'!P12+'ХЭ-3'!R12+'ХЭ-3'!T12+'ХЭ-3'!V12+'ХЭ-3'!X12+E12+G12+I12+K12+M12+O12+Q12+S12+U12)/20</f>
        <v>0</v>
      </c>
    </row>
    <row r="13" spans="2:23" ht="16" thickBot="1">
      <c r="B13" s="99">
        <v>8</v>
      </c>
      <c r="C13" s="100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01">
        <f>('ХЭ-3'!C13+'ХЭ-3'!E13+'ХЭ-3'!G13+'ХЭ-3'!I13+'ХЭ-3'!K13+'ХЭ-3'!M13+'ХЭ-3'!O13+'ХЭ-3'!Q13+'ХЭ-3'!S13+'ХЭ-3'!U13+'ХЭ-3'!W13+'ХЭ-3.1'!D13+'ХЭ-3.1'!F13+'ХЭ-3.1'!H13+'ХЭ-3.1'!J13+'ХЭ-3.1'!L13+'ХЭ-3.1'!N13+'ХЭ-3.1'!P13+'ХЭ-3.1'!R13+'ХЭ-3.1'!T13)/20</f>
        <v>0</v>
      </c>
      <c r="W13" s="101">
        <f>('ХЭ-3'!D13+'ХЭ-3'!F13+'ХЭ-3'!H13+'ХЭ-3'!J13+'ХЭ-3'!L13+'ХЭ-3'!N13+'ХЭ-3'!P13+'ХЭ-3'!R13+'ХЭ-3'!T13+'ХЭ-3'!V13+'ХЭ-3'!X13+E13+G13+I13+K13+M13+O13+Q13+S13+U13)/20</f>
        <v>0</v>
      </c>
    </row>
    <row r="14" spans="2:23" ht="16" thickBot="1">
      <c r="B14" s="99">
        <v>9</v>
      </c>
      <c r="C14" s="100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01">
        <f>('ХЭ-3'!C14+'ХЭ-3'!E14+'ХЭ-3'!G14+'ХЭ-3'!I14+'ХЭ-3'!K14+'ХЭ-3'!M14+'ХЭ-3'!O14+'ХЭ-3'!Q14+'ХЭ-3'!S14+'ХЭ-3'!U14+'ХЭ-3'!W14+'ХЭ-3.1'!D14+'ХЭ-3.1'!F14+'ХЭ-3.1'!H14+'ХЭ-3.1'!J14+'ХЭ-3.1'!L14+'ХЭ-3.1'!N14+'ХЭ-3.1'!P14+'ХЭ-3.1'!R14+'ХЭ-3.1'!T14)/20</f>
        <v>0</v>
      </c>
      <c r="W14" s="101">
        <f>('ХЭ-3'!D14+'ХЭ-3'!F14+'ХЭ-3'!H14+'ХЭ-3'!J14+'ХЭ-3'!L14+'ХЭ-3'!N14+'ХЭ-3'!P14+'ХЭ-3'!R14+'ХЭ-3'!T14+'ХЭ-3'!V14+'ХЭ-3'!X14+E14+G14+I14+K14+M14+O14+Q14+S14+U14)/20</f>
        <v>0</v>
      </c>
    </row>
    <row r="15" spans="2:23" ht="16" thickBot="1">
      <c r="B15" s="99">
        <v>10</v>
      </c>
      <c r="C15" s="100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01">
        <f>('ХЭ-3'!C15+'ХЭ-3'!E15+'ХЭ-3'!G15+'ХЭ-3'!I15+'ХЭ-3'!K15+'ХЭ-3'!M15+'ХЭ-3'!O15+'ХЭ-3'!Q15+'ХЭ-3'!S15+'ХЭ-3'!U15+'ХЭ-3'!W15+'ХЭ-3.1'!D15+'ХЭ-3.1'!F15+'ХЭ-3.1'!H15+'ХЭ-3.1'!J15+'ХЭ-3.1'!L15+'ХЭ-3.1'!N15+'ХЭ-3.1'!P15+'ХЭ-3.1'!R15+'ХЭ-3.1'!T15)/20</f>
        <v>0</v>
      </c>
      <c r="W15" s="101">
        <f>('ХЭ-3'!D15+'ХЭ-3'!F15+'ХЭ-3'!H15+'ХЭ-3'!J15+'ХЭ-3'!L15+'ХЭ-3'!N15+'ХЭ-3'!P15+'ХЭ-3'!R15+'ХЭ-3'!T15+'ХЭ-3'!V15+'ХЭ-3'!X15+E15+G15+I15+K15+M15+O15+Q15+S15+U15)/20</f>
        <v>0</v>
      </c>
    </row>
    <row r="16" spans="2:23" ht="16" thickBot="1">
      <c r="B16" s="99">
        <v>11</v>
      </c>
      <c r="C16" s="100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01">
        <f>('ХЭ-3'!C16+'ХЭ-3'!E16+'ХЭ-3'!G16+'ХЭ-3'!I16+'ХЭ-3'!K16+'ХЭ-3'!M16+'ХЭ-3'!O16+'ХЭ-3'!Q16+'ХЭ-3'!S16+'ХЭ-3'!U16+'ХЭ-3'!W16+'ХЭ-3.1'!D16+'ХЭ-3.1'!F16+'ХЭ-3.1'!H16+'ХЭ-3.1'!J16+'ХЭ-3.1'!L16+'ХЭ-3.1'!N16+'ХЭ-3.1'!P16+'ХЭ-3.1'!R16+'ХЭ-3.1'!T16)/20</f>
        <v>0</v>
      </c>
      <c r="W16" s="101">
        <f>('ХЭ-3'!D16+'ХЭ-3'!F16+'ХЭ-3'!H16+'ХЭ-3'!J16+'ХЭ-3'!L16+'ХЭ-3'!N16+'ХЭ-3'!P16+'ХЭ-3'!R16+'ХЭ-3'!T16+'ХЭ-3'!V16+'ХЭ-3'!X16+E16+G16+I16+K16+M16+O16+Q16+S16+U16)/20</f>
        <v>0</v>
      </c>
    </row>
    <row r="17" spans="2:23" ht="16" thickBot="1">
      <c r="B17" s="99">
        <v>12</v>
      </c>
      <c r="C17" s="100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01">
        <f>('ХЭ-3'!C17+'ХЭ-3'!E17+'ХЭ-3'!G17+'ХЭ-3'!I17+'ХЭ-3'!K17+'ХЭ-3'!M17+'ХЭ-3'!O17+'ХЭ-3'!Q17+'ХЭ-3'!S17+'ХЭ-3'!U17+'ХЭ-3'!W17+'ХЭ-3.1'!D17+'ХЭ-3.1'!F17+'ХЭ-3.1'!H17+'ХЭ-3.1'!J17+'ХЭ-3.1'!L17+'ХЭ-3.1'!N17+'ХЭ-3.1'!P17+'ХЭ-3.1'!R17+'ХЭ-3.1'!T17)/20</f>
        <v>0</v>
      </c>
      <c r="W17" s="101">
        <f>('ХЭ-3'!D17+'ХЭ-3'!F17+'ХЭ-3'!H17+'ХЭ-3'!J17+'ХЭ-3'!L17+'ХЭ-3'!N17+'ХЭ-3'!P17+'ХЭ-3'!R17+'ХЭ-3'!T17+'ХЭ-3'!V17+'ХЭ-3'!X17+E17+G17+I17+K17+M17+O17+Q17+S17+U17)/20</f>
        <v>0</v>
      </c>
    </row>
    <row r="18" spans="2:23" ht="16" thickBot="1">
      <c r="B18" s="99">
        <v>13</v>
      </c>
      <c r="C18" s="100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01">
        <f>('ХЭ-3'!C18+'ХЭ-3'!E18+'ХЭ-3'!G18+'ХЭ-3'!I18+'ХЭ-3'!K18+'ХЭ-3'!M18+'ХЭ-3'!O18+'ХЭ-3'!Q18+'ХЭ-3'!S18+'ХЭ-3'!U18+'ХЭ-3'!W18+'ХЭ-3.1'!D18+'ХЭ-3.1'!F18+'ХЭ-3.1'!H18+'ХЭ-3.1'!J18+'ХЭ-3.1'!L18+'ХЭ-3.1'!N18+'ХЭ-3.1'!P18+'ХЭ-3.1'!R18+'ХЭ-3.1'!T18)/20</f>
        <v>0</v>
      </c>
      <c r="W18" s="101">
        <f>('ХЭ-3'!D18+'ХЭ-3'!F18+'ХЭ-3'!H18+'ХЭ-3'!J18+'ХЭ-3'!L18+'ХЭ-3'!N18+'ХЭ-3'!P18+'ХЭ-3'!R18+'ХЭ-3'!T18+'ХЭ-3'!V18+'ХЭ-3'!X18+E18+G18+I18+K18+M18+O18+Q18+S18+U18)/20</f>
        <v>0</v>
      </c>
    </row>
    <row r="19" spans="2:23" ht="16" thickBot="1">
      <c r="B19" s="99">
        <v>14</v>
      </c>
      <c r="C19" s="100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01">
        <f>('ХЭ-3'!C19+'ХЭ-3'!E19+'ХЭ-3'!G19+'ХЭ-3'!I19+'ХЭ-3'!K19+'ХЭ-3'!M19+'ХЭ-3'!O19+'ХЭ-3'!Q19+'ХЭ-3'!S19+'ХЭ-3'!U19+'ХЭ-3'!W19+'ХЭ-3.1'!D19+'ХЭ-3.1'!F19+'ХЭ-3.1'!H19+'ХЭ-3.1'!J19+'ХЭ-3.1'!L19+'ХЭ-3.1'!N19+'ХЭ-3.1'!P19+'ХЭ-3.1'!R19+'ХЭ-3.1'!T19)/20</f>
        <v>0</v>
      </c>
      <c r="W19" s="101">
        <f>('ХЭ-3'!D19+'ХЭ-3'!F19+'ХЭ-3'!H19+'ХЭ-3'!J19+'ХЭ-3'!L19+'ХЭ-3'!N19+'ХЭ-3'!P19+'ХЭ-3'!R19+'ХЭ-3'!T19+'ХЭ-3'!V19+'ХЭ-3'!X19+E19+G19+I19+K19+M19+O19+Q19+S19+U19)/20</f>
        <v>0</v>
      </c>
    </row>
    <row r="20" spans="2:23" ht="16" thickBot="1">
      <c r="B20" s="99">
        <v>15</v>
      </c>
      <c r="C20" s="100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01">
        <f>('ХЭ-3'!C20+'ХЭ-3'!E20+'ХЭ-3'!G20+'ХЭ-3'!I20+'ХЭ-3'!K20+'ХЭ-3'!M20+'ХЭ-3'!O20+'ХЭ-3'!Q20+'ХЭ-3'!S20+'ХЭ-3'!U20+'ХЭ-3'!W20+'ХЭ-3.1'!D20+'ХЭ-3.1'!F20+'ХЭ-3.1'!H20+'ХЭ-3.1'!J20+'ХЭ-3.1'!L20+'ХЭ-3.1'!N20+'ХЭ-3.1'!P20+'ХЭ-3.1'!R20+'ХЭ-3.1'!T20)/20</f>
        <v>0</v>
      </c>
      <c r="W20" s="101">
        <f>('ХЭ-3'!D20+'ХЭ-3'!F20+'ХЭ-3'!H20+'ХЭ-3'!J20+'ХЭ-3'!L20+'ХЭ-3'!N20+'ХЭ-3'!P20+'ХЭ-3'!R20+'ХЭ-3'!T20+'ХЭ-3'!V20+'ХЭ-3'!X20+E20+G20+I20+K20+M20+O20+Q20+S20+U20)/20</f>
        <v>0</v>
      </c>
    </row>
    <row r="21" spans="2:23" ht="16" thickBot="1">
      <c r="B21" s="99">
        <v>16</v>
      </c>
      <c r="C21" s="100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01">
        <f>('ХЭ-3'!C21+'ХЭ-3'!E21+'ХЭ-3'!G21+'ХЭ-3'!I21+'ХЭ-3'!K21+'ХЭ-3'!M21+'ХЭ-3'!O21+'ХЭ-3'!Q21+'ХЭ-3'!S21+'ХЭ-3'!U21+'ХЭ-3'!W21+'ХЭ-3.1'!D21+'ХЭ-3.1'!F21+'ХЭ-3.1'!H21+'ХЭ-3.1'!J21+'ХЭ-3.1'!L21+'ХЭ-3.1'!N21+'ХЭ-3.1'!P21+'ХЭ-3.1'!R21+'ХЭ-3.1'!T21)/20</f>
        <v>0</v>
      </c>
      <c r="W21" s="101">
        <f>('ХЭ-3'!D21+'ХЭ-3'!F21+'ХЭ-3'!H21+'ХЭ-3'!J21+'ХЭ-3'!L21+'ХЭ-3'!N21+'ХЭ-3'!P21+'ХЭ-3'!R21+'ХЭ-3'!T21+'ХЭ-3'!V21+'ХЭ-3'!X21+E21+G21+I21+K21+M21+O21+Q21+S21+U21)/20</f>
        <v>0</v>
      </c>
    </row>
    <row r="22" spans="2:23" ht="16" thickBot="1">
      <c r="B22" s="99">
        <v>17</v>
      </c>
      <c r="C22" s="100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01">
        <f>('ХЭ-3'!C22+'ХЭ-3'!E22+'ХЭ-3'!G22+'ХЭ-3'!I22+'ХЭ-3'!K22+'ХЭ-3'!M22+'ХЭ-3'!O22+'ХЭ-3'!Q22+'ХЭ-3'!S22+'ХЭ-3'!U22+'ХЭ-3'!W22+'ХЭ-3.1'!D22+'ХЭ-3.1'!F22+'ХЭ-3.1'!H22+'ХЭ-3.1'!J22+'ХЭ-3.1'!L22+'ХЭ-3.1'!N22+'ХЭ-3.1'!P22+'ХЭ-3.1'!R22+'ХЭ-3.1'!T22)/20</f>
        <v>0</v>
      </c>
      <c r="W22" s="101">
        <f>('ХЭ-3'!D22+'ХЭ-3'!F22+'ХЭ-3'!H22+'ХЭ-3'!J22+'ХЭ-3'!L22+'ХЭ-3'!N22+'ХЭ-3'!P22+'ХЭ-3'!R22+'ХЭ-3'!T22+'ХЭ-3'!V22+'ХЭ-3'!X22+E22+G22+I22+K22+M22+O22+Q22+S22+U22)/20</f>
        <v>0</v>
      </c>
    </row>
    <row r="23" spans="2:23" ht="16" thickBot="1">
      <c r="B23" s="99">
        <v>18</v>
      </c>
      <c r="C23" s="100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01">
        <f>('ХЭ-3'!C23+'ХЭ-3'!E23+'ХЭ-3'!G23+'ХЭ-3'!I23+'ХЭ-3'!K23+'ХЭ-3'!M23+'ХЭ-3'!O23+'ХЭ-3'!Q23+'ХЭ-3'!S23+'ХЭ-3'!U23+'ХЭ-3'!W23+'ХЭ-3.1'!D23+'ХЭ-3.1'!F23+'ХЭ-3.1'!H23+'ХЭ-3.1'!J23+'ХЭ-3.1'!L23+'ХЭ-3.1'!N23+'ХЭ-3.1'!P23+'ХЭ-3.1'!R23+'ХЭ-3.1'!T23)/20</f>
        <v>0</v>
      </c>
      <c r="W23" s="101">
        <f>('ХЭ-3'!D23+'ХЭ-3'!F23+'ХЭ-3'!H23+'ХЭ-3'!J23+'ХЭ-3'!L23+'ХЭ-3'!N23+'ХЭ-3'!P23+'ХЭ-3'!R23+'ХЭ-3'!T23+'ХЭ-3'!V23+'ХЭ-3'!X23+E23+G23+I23+K23+M23+O23+Q23+S23+U23)/20</f>
        <v>0</v>
      </c>
    </row>
    <row r="24" spans="2:23" ht="16" thickBot="1">
      <c r="B24" s="99">
        <v>19</v>
      </c>
      <c r="C24" s="100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01">
        <f>('ХЭ-3'!C24+'ХЭ-3'!E24+'ХЭ-3'!G24+'ХЭ-3'!I24+'ХЭ-3'!K24+'ХЭ-3'!M24+'ХЭ-3'!O24+'ХЭ-3'!Q24+'ХЭ-3'!S24+'ХЭ-3'!U24+'ХЭ-3'!W24+'ХЭ-3.1'!D24+'ХЭ-3.1'!F24+'ХЭ-3.1'!H24+'ХЭ-3.1'!J24+'ХЭ-3.1'!L24+'ХЭ-3.1'!N24+'ХЭ-3.1'!P24+'ХЭ-3.1'!R24+'ХЭ-3.1'!T24)/20</f>
        <v>0</v>
      </c>
      <c r="W24" s="101">
        <f>('ХЭ-3'!D24+'ХЭ-3'!F24+'ХЭ-3'!H24+'ХЭ-3'!J24+'ХЭ-3'!L24+'ХЭ-3'!N24+'ХЭ-3'!P24+'ХЭ-3'!R24+'ХЭ-3'!T24+'ХЭ-3'!V24+'ХЭ-3'!X24+E24+G24+I24+K24+M24+O24+Q24+S24+U24)/20</f>
        <v>0</v>
      </c>
    </row>
    <row r="25" spans="2:23" ht="16" thickBot="1">
      <c r="B25" s="99">
        <v>20</v>
      </c>
      <c r="C25" s="100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01">
        <f>('ХЭ-3'!C25+'ХЭ-3'!E25+'ХЭ-3'!G25+'ХЭ-3'!I25+'ХЭ-3'!K25+'ХЭ-3'!M25+'ХЭ-3'!O25+'ХЭ-3'!Q25+'ХЭ-3'!S25+'ХЭ-3'!U25+'ХЭ-3'!W25+'ХЭ-3.1'!D25+'ХЭ-3.1'!F25+'ХЭ-3.1'!H25+'ХЭ-3.1'!J25+'ХЭ-3.1'!L25+'ХЭ-3.1'!N25+'ХЭ-3.1'!P25+'ХЭ-3.1'!R25+'ХЭ-3.1'!T25)/20</f>
        <v>0</v>
      </c>
      <c r="W25" s="101">
        <f>('ХЭ-3'!D25+'ХЭ-3'!F25+'ХЭ-3'!H25+'ХЭ-3'!J25+'ХЭ-3'!L25+'ХЭ-3'!N25+'ХЭ-3'!P25+'ХЭ-3'!R25+'ХЭ-3'!T25+'ХЭ-3'!V25+'ХЭ-3'!X25+E25+G25+I25+K25+M25+O25+Q25+S25+U25)/20</f>
        <v>0</v>
      </c>
    </row>
    <row r="26" spans="2:23" ht="16" thickBot="1">
      <c r="B26" s="99">
        <v>21</v>
      </c>
      <c r="C26" s="100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01">
        <f>('ХЭ-3'!C26+'ХЭ-3'!E26+'ХЭ-3'!G26+'ХЭ-3'!I26+'ХЭ-3'!K26+'ХЭ-3'!M26+'ХЭ-3'!O26+'ХЭ-3'!Q26+'ХЭ-3'!S26+'ХЭ-3'!U26+'ХЭ-3'!W26+'ХЭ-3.1'!D26+'ХЭ-3.1'!F26+'ХЭ-3.1'!H26+'ХЭ-3.1'!J26+'ХЭ-3.1'!L26+'ХЭ-3.1'!N26+'ХЭ-3.1'!P26+'ХЭ-3.1'!R26+'ХЭ-3.1'!T26)/20</f>
        <v>0</v>
      </c>
      <c r="W26" s="101">
        <f>('ХЭ-3'!D26+'ХЭ-3'!F26+'ХЭ-3'!H26+'ХЭ-3'!J26+'ХЭ-3'!L26+'ХЭ-3'!N26+'ХЭ-3'!P26+'ХЭ-3'!R26+'ХЭ-3'!T26+'ХЭ-3'!V26+'ХЭ-3'!X26+E26+G26+I26+K26+M26+O26+Q26+S26+U26)/20</f>
        <v>0</v>
      </c>
    </row>
    <row r="27" spans="2:23" ht="16" thickBot="1">
      <c r="B27" s="99">
        <v>22</v>
      </c>
      <c r="C27" s="100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01">
        <f>('ХЭ-3'!C27+'ХЭ-3'!E27+'ХЭ-3'!G27+'ХЭ-3'!I27+'ХЭ-3'!K27+'ХЭ-3'!M27+'ХЭ-3'!O27+'ХЭ-3'!Q27+'ХЭ-3'!S27+'ХЭ-3'!U27+'ХЭ-3'!W27+'ХЭ-3.1'!D27+'ХЭ-3.1'!F27+'ХЭ-3.1'!H27+'ХЭ-3.1'!J27+'ХЭ-3.1'!L27+'ХЭ-3.1'!N27+'ХЭ-3.1'!P27+'ХЭ-3.1'!R27+'ХЭ-3.1'!T27)/20</f>
        <v>0</v>
      </c>
      <c r="W27" s="101">
        <f>('ХЭ-3'!D27+'ХЭ-3'!F27+'ХЭ-3'!H27+'ХЭ-3'!J27+'ХЭ-3'!L27+'ХЭ-3'!N27+'ХЭ-3'!P27+'ХЭ-3'!R27+'ХЭ-3'!T27+'ХЭ-3'!V27+'ХЭ-3'!X27+E27+G27+I27+K27+M27+O27+Q27+S27+U27)/20</f>
        <v>0</v>
      </c>
    </row>
    <row r="28" spans="2:23" ht="16" thickBot="1">
      <c r="B28" s="99">
        <v>23</v>
      </c>
      <c r="C28" s="100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01">
        <f>('ХЭ-3'!C28+'ХЭ-3'!E28+'ХЭ-3'!G28+'ХЭ-3'!I28+'ХЭ-3'!K28+'ХЭ-3'!M28+'ХЭ-3'!O28+'ХЭ-3'!Q28+'ХЭ-3'!S28+'ХЭ-3'!U28+'ХЭ-3'!W28+'ХЭ-3.1'!D28+'ХЭ-3.1'!F28+'ХЭ-3.1'!H28+'ХЭ-3.1'!J28+'ХЭ-3.1'!L28+'ХЭ-3.1'!N28+'ХЭ-3.1'!P28+'ХЭ-3.1'!R28+'ХЭ-3.1'!T28)/20</f>
        <v>0</v>
      </c>
      <c r="W28" s="101">
        <f>('ХЭ-3'!D28+'ХЭ-3'!F28+'ХЭ-3'!H28+'ХЭ-3'!J28+'ХЭ-3'!L28+'ХЭ-3'!N28+'ХЭ-3'!P28+'ХЭ-3'!R28+'ХЭ-3'!T28+'ХЭ-3'!V28+'ХЭ-3'!X28+E28+G28+I28+K28+M28+O28+Q28+S28+U28)/20</f>
        <v>0</v>
      </c>
    </row>
    <row r="29" spans="2:23" ht="16" thickBot="1">
      <c r="B29" s="99">
        <v>24</v>
      </c>
      <c r="C29" s="100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01">
        <f>('ХЭ-3'!C29+'ХЭ-3'!E29+'ХЭ-3'!G29+'ХЭ-3'!I29+'ХЭ-3'!K29+'ХЭ-3'!M29+'ХЭ-3'!O29+'ХЭ-3'!Q29+'ХЭ-3'!S29+'ХЭ-3'!U29+'ХЭ-3'!W29+'ХЭ-3.1'!D29+'ХЭ-3.1'!F29+'ХЭ-3.1'!H29+'ХЭ-3.1'!J29+'ХЭ-3.1'!L29+'ХЭ-3.1'!N29+'ХЭ-3.1'!P29+'ХЭ-3.1'!R29+'ХЭ-3.1'!T29)/20</f>
        <v>0</v>
      </c>
      <c r="W29" s="101">
        <f>('ХЭ-3'!D29+'ХЭ-3'!F29+'ХЭ-3'!H29+'ХЭ-3'!J29+'ХЭ-3'!L29+'ХЭ-3'!N29+'ХЭ-3'!P29+'ХЭ-3'!R29+'ХЭ-3'!T29+'ХЭ-3'!V29+'ХЭ-3'!X29+E29+G29+I29+K29+M29+O29+Q29+S29+U29)/20</f>
        <v>0</v>
      </c>
    </row>
    <row r="30" spans="2:23" s="117" customFormat="1" ht="55.5" customHeight="1" thickBot="1">
      <c r="B30" s="115"/>
      <c r="C30" s="116" t="s">
        <v>50</v>
      </c>
      <c r="D30" s="211">
        <f t="shared" ref="D30:U30" si="0">(D6+D7+D8+D9+D10+D11+D12+D13+D14+D15+D16+D17+D18+D19+D20+D21+D22+D23+D24+D25+D26+D27+D28+D29)/COUNTA($C$6:$C$29)</f>
        <v>1</v>
      </c>
      <c r="E30" s="211">
        <f t="shared" si="0"/>
        <v>1.3333333333333333</v>
      </c>
      <c r="F30" s="211">
        <f t="shared" si="0"/>
        <v>0.66666666666666663</v>
      </c>
      <c r="G30" s="211">
        <f t="shared" si="0"/>
        <v>1</v>
      </c>
      <c r="H30" s="211">
        <f t="shared" si="0"/>
        <v>0.66666666666666663</v>
      </c>
      <c r="I30" s="211">
        <f t="shared" si="0"/>
        <v>1</v>
      </c>
      <c r="J30" s="211">
        <f t="shared" si="0"/>
        <v>0.66666666666666663</v>
      </c>
      <c r="K30" s="211">
        <f t="shared" si="0"/>
        <v>1</v>
      </c>
      <c r="L30" s="211">
        <f t="shared" si="0"/>
        <v>0.33333333333333331</v>
      </c>
      <c r="M30" s="211">
        <f t="shared" si="0"/>
        <v>0.66666666666666663</v>
      </c>
      <c r="N30" s="211">
        <f t="shared" si="0"/>
        <v>0.66666666666666663</v>
      </c>
      <c r="O30" s="211">
        <f t="shared" si="0"/>
        <v>1</v>
      </c>
      <c r="P30" s="211">
        <f t="shared" si="0"/>
        <v>1</v>
      </c>
      <c r="Q30" s="211">
        <f t="shared" si="0"/>
        <v>1.3333333333333333</v>
      </c>
      <c r="R30" s="211">
        <f t="shared" si="0"/>
        <v>1.3333333333333333</v>
      </c>
      <c r="S30" s="211">
        <f t="shared" si="0"/>
        <v>1.6666666666666667</v>
      </c>
      <c r="T30" s="211">
        <f t="shared" si="0"/>
        <v>0.66666666666666663</v>
      </c>
      <c r="U30" s="211">
        <f t="shared" si="0"/>
        <v>1</v>
      </c>
      <c r="V30" s="172">
        <f>('ХЭ-3'!C30+'ХЭ-3'!E30+'ХЭ-3'!G30+'ХЭ-3'!I30+'ХЭ-3'!K30+'ХЭ-3'!M30+'ХЭ-3'!O30+'ХЭ-3'!Q30+'ХЭ-3'!S30+'ХЭ-3'!U30+'ХЭ-3'!W30+'ХЭ-3.1'!D30+'ХЭ-3.1'!F30+'ХЭ-3.1'!H30+'ХЭ-3.1'!J30+'ХЭ-3.1'!L30+'ХЭ-3.1'!N30+'ХЭ-3.1'!P30+'ХЭ-3.1'!R30+'ХЭ-3.1'!T30)/20</f>
        <v>0.86666666666666659</v>
      </c>
      <c r="W30" s="172">
        <f>('ХЭ-3'!D30+'ХЭ-3'!F30+'ХЭ-3'!H30+'ХЭ-3'!J30+'ХЭ-3'!L30+'ХЭ-3'!N30+'ХЭ-3'!P30+'ХЭ-3'!R30+'ХЭ-3'!T30+'ХЭ-3'!V30+'ХЭ-3'!X30+E30+G30+I30+K30+M30+O30+Q30+S30+U30)/20</f>
        <v>1.216666666666667</v>
      </c>
    </row>
    <row r="31" spans="2:23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</row>
    <row r="32" spans="2:23" ht="15">
      <c r="B32" s="93"/>
      <c r="C32" s="103" t="s">
        <v>51</v>
      </c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</row>
    <row r="33" spans="2:23" ht="28">
      <c r="B33" s="93"/>
      <c r="C33" s="104"/>
      <c r="D33" s="105" t="s">
        <v>52</v>
      </c>
      <c r="E33" s="106" t="s">
        <v>53</v>
      </c>
      <c r="F33" s="106" t="s">
        <v>54</v>
      </c>
      <c r="G33" s="106" t="s">
        <v>55</v>
      </c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</row>
    <row r="34" spans="2:23" ht="15.5">
      <c r="B34" s="93"/>
      <c r="C34" s="107" t="s">
        <v>56</v>
      </c>
      <c r="D34" s="108">
        <f>COUNTA(C6:C29)</f>
        <v>3</v>
      </c>
      <c r="E34" s="88">
        <f>COUNTIF(V6:V29,"&gt;=3,8")</f>
        <v>0</v>
      </c>
      <c r="F34" s="88">
        <f>COUNTIFS(V6:V29,"&lt;3,7",V6:V29,"&gt;=2,3")</f>
        <v>1</v>
      </c>
      <c r="G34" s="88">
        <f>COUNTIFS(V6:V29,"&lt;2,2",V6:V29,"&gt;0")</f>
        <v>0</v>
      </c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</row>
    <row r="35" spans="2:23" ht="15.5">
      <c r="B35" s="93"/>
      <c r="C35" s="107" t="s">
        <v>57</v>
      </c>
      <c r="D35" s="108">
        <v>100</v>
      </c>
      <c r="E35" s="89">
        <f>E34*D35/D34</f>
        <v>0</v>
      </c>
      <c r="F35" s="89">
        <f>F34*D35/D34</f>
        <v>33.333333333333336</v>
      </c>
      <c r="G35" s="89">
        <f>G34*D35/D34</f>
        <v>0</v>
      </c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</row>
    <row r="36" spans="2:23" ht="15.5">
      <c r="B36" s="93"/>
      <c r="C36" s="109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</row>
    <row r="37" spans="2:23" ht="15">
      <c r="B37" s="93"/>
      <c r="C37" s="103" t="s">
        <v>58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</row>
    <row r="38" spans="2:23" ht="28">
      <c r="B38" s="93"/>
      <c r="C38" s="104"/>
      <c r="D38" s="110" t="s">
        <v>52</v>
      </c>
      <c r="E38" s="106" t="s">
        <v>53</v>
      </c>
      <c r="F38" s="106" t="s">
        <v>54</v>
      </c>
      <c r="G38" s="106" t="s">
        <v>55</v>
      </c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</row>
    <row r="39" spans="2:23" ht="15.5">
      <c r="B39" s="93"/>
      <c r="C39" s="107" t="s">
        <v>56</v>
      </c>
      <c r="D39" s="108">
        <f>COUNTA(C11:C31)</f>
        <v>1</v>
      </c>
      <c r="E39" s="88">
        <f>COUNTIF(W6:W29,"&gt;=3,8")</f>
        <v>0</v>
      </c>
      <c r="F39" s="88">
        <f>COUNTIFS(W6:W29,"&lt;3,7",W6:W29,"&gt;=2,3")</f>
        <v>1</v>
      </c>
      <c r="G39" s="88">
        <f>COUNTIFS(W6:W29,"&lt;2,2",W6:W29,"&gt;0")</f>
        <v>0</v>
      </c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</row>
    <row r="40" spans="2:23" ht="15.5">
      <c r="B40" s="93"/>
      <c r="C40" s="107" t="s">
        <v>57</v>
      </c>
      <c r="D40" s="108">
        <v>100</v>
      </c>
      <c r="E40" s="89">
        <f>E39*D40/D39</f>
        <v>0</v>
      </c>
      <c r="F40" s="89">
        <f>F39*D40/D39</f>
        <v>100</v>
      </c>
      <c r="G40" s="89">
        <f>G39*D40/D39</f>
        <v>0</v>
      </c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</row>
    <row r="41" spans="2:23"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</row>
    <row r="42" spans="2:23"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</row>
    <row r="43" spans="2:23"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</row>
    <row r="44" spans="2:23"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</row>
    <row r="45" spans="2:23"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</row>
    <row r="46" spans="2:23"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</row>
    <row r="47" spans="2:23"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</row>
    <row r="48" spans="2:23"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</row>
    <row r="49" spans="2:23"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</row>
    <row r="50" spans="2:23"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</row>
    <row r="51" spans="2:23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</row>
    <row r="52" spans="2:23"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</row>
    <row r="53" spans="2:23"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</row>
    <row r="54" spans="2:23"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</row>
  </sheetData>
  <sheetProtection algorithmName="SHA-512" hashValue="VKoqxP11qHZT17RMCdC+oAEcD3w/t37cM8lAvy7aYDoMvEUXMUYEIQPe4oZrPdd8TME2JdijBgxAgshTjx+3ew==" saltValue="0nQn2/wWQdpGrC8qUF84Sw==" spinCount="100000" sheet="1" objects="1" formatCells="0" formatColumns="0" formatRows="0" insertColumns="0" insertRows="0" insertHyperlinks="0" deleteColumns="0" deleteRows="0" sort="0" autoFilter="0" pivotTables="0"/>
  <mergeCells count="15">
    <mergeCell ref="D3:O3"/>
    <mergeCell ref="P3:U3"/>
    <mergeCell ref="V3:W4"/>
    <mergeCell ref="U1:V1"/>
    <mergeCell ref="B3:B5"/>
    <mergeCell ref="C3:C5"/>
    <mergeCell ref="P4:Q4"/>
    <mergeCell ref="R4:S4"/>
    <mergeCell ref="T4:U4"/>
    <mergeCell ref="D4:E4"/>
    <mergeCell ref="F4:G4"/>
    <mergeCell ref="H4:I4"/>
    <mergeCell ref="J4:K4"/>
    <mergeCell ref="L4:M4"/>
    <mergeCell ref="N4:O4"/>
  </mergeCells>
  <hyperlinks>
    <hyperlink ref="U1" location="ОГЛАВЛЕНИЕ!A1" display="ОГЛАВЛЕНИЕ" xr:uid="{00000000-0004-0000-1300-000000000000}"/>
  </hyperlinks>
  <pageMargins left="0.7" right="0.48571428571428571" top="0.75" bottom="0.75" header="0.3" footer="0.3"/>
  <pageSetup paperSize="9" scale="51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9">
    <tabColor rgb="FFFFFF00"/>
    <pageSetUpPr fitToPage="1"/>
  </sheetPr>
  <dimension ref="A1:AJ41"/>
  <sheetViews>
    <sheetView view="pageLayout" zoomScale="55" zoomScaleNormal="70" zoomScalePageLayoutView="55" workbookViewId="0">
      <selection activeCell="C6" sqref="C6:AH29"/>
    </sheetView>
  </sheetViews>
  <sheetFormatPr defaultColWidth="9.1796875" defaultRowHeight="14.5"/>
  <cols>
    <col min="1" max="1" width="9.1796875" style="1"/>
    <col min="2" max="2" width="27.26953125" style="1" customWidth="1"/>
    <col min="3" max="16384" width="9.1796875" style="1"/>
  </cols>
  <sheetData>
    <row r="1" spans="1:36" ht="17.5">
      <c r="A1" s="12" t="s">
        <v>253</v>
      </c>
      <c r="AE1" s="243" t="s">
        <v>394</v>
      </c>
      <c r="AF1" s="243"/>
    </row>
    <row r="2" spans="1:36" ht="15" thickBot="1"/>
    <row r="3" spans="1:36" ht="16" thickBot="1">
      <c r="A3" s="268" t="s">
        <v>11</v>
      </c>
      <c r="B3" s="268" t="s">
        <v>12</v>
      </c>
      <c r="C3" s="339" t="s">
        <v>254</v>
      </c>
      <c r="D3" s="341"/>
      <c r="E3" s="341"/>
      <c r="F3" s="341"/>
      <c r="G3" s="341"/>
      <c r="H3" s="341"/>
      <c r="I3" s="341"/>
      <c r="J3" s="341"/>
      <c r="K3" s="339" t="s">
        <v>255</v>
      </c>
      <c r="L3" s="341"/>
      <c r="M3" s="341"/>
      <c r="N3" s="341"/>
      <c r="O3" s="341"/>
      <c r="P3" s="341"/>
      <c r="Q3" s="338" t="s">
        <v>256</v>
      </c>
      <c r="R3" s="338"/>
      <c r="S3" s="338"/>
      <c r="T3" s="339"/>
      <c r="U3" s="338" t="s">
        <v>257</v>
      </c>
      <c r="V3" s="338"/>
      <c r="W3" s="338"/>
      <c r="X3" s="339"/>
      <c r="Y3" s="338" t="s">
        <v>258</v>
      </c>
      <c r="Z3" s="338"/>
      <c r="AA3" s="338"/>
      <c r="AB3" s="339"/>
      <c r="AC3" s="338" t="s">
        <v>259</v>
      </c>
      <c r="AD3" s="338"/>
      <c r="AE3" s="338"/>
      <c r="AF3" s="338"/>
      <c r="AG3" s="446" t="s">
        <v>260</v>
      </c>
      <c r="AH3" s="446"/>
      <c r="AI3" s="288" t="s">
        <v>21</v>
      </c>
      <c r="AJ3" s="288"/>
    </row>
    <row r="4" spans="1:36" ht="129" customHeight="1" thickBot="1">
      <c r="A4" s="269"/>
      <c r="B4" s="269"/>
      <c r="C4" s="447" t="s">
        <v>261</v>
      </c>
      <c r="D4" s="447"/>
      <c r="E4" s="447" t="s">
        <v>262</v>
      </c>
      <c r="F4" s="447"/>
      <c r="G4" s="447" t="s">
        <v>263</v>
      </c>
      <c r="H4" s="447"/>
      <c r="I4" s="293" t="s">
        <v>264</v>
      </c>
      <c r="J4" s="300"/>
      <c r="K4" s="293" t="s">
        <v>265</v>
      </c>
      <c r="L4" s="294"/>
      <c r="M4" s="300" t="s">
        <v>266</v>
      </c>
      <c r="N4" s="300"/>
      <c r="O4" s="293" t="s">
        <v>267</v>
      </c>
      <c r="P4" s="300"/>
      <c r="Q4" s="446" t="s">
        <v>268</v>
      </c>
      <c r="R4" s="446"/>
      <c r="S4" s="446" t="s">
        <v>269</v>
      </c>
      <c r="T4" s="319"/>
      <c r="U4" s="446" t="s">
        <v>270</v>
      </c>
      <c r="V4" s="446"/>
      <c r="W4" s="446" t="s">
        <v>271</v>
      </c>
      <c r="X4" s="319"/>
      <c r="Y4" s="448" t="s">
        <v>272</v>
      </c>
      <c r="Z4" s="448"/>
      <c r="AA4" s="446" t="s">
        <v>273</v>
      </c>
      <c r="AB4" s="319"/>
      <c r="AC4" s="448" t="s">
        <v>274</v>
      </c>
      <c r="AD4" s="448"/>
      <c r="AE4" s="446" t="s">
        <v>275</v>
      </c>
      <c r="AF4" s="446"/>
      <c r="AG4" s="446"/>
      <c r="AH4" s="446"/>
      <c r="AI4" s="288"/>
      <c r="AJ4" s="288"/>
    </row>
    <row r="5" spans="1:36" ht="16" thickBot="1">
      <c r="A5" s="270"/>
      <c r="B5" s="270"/>
      <c r="C5" s="14" t="s">
        <v>45</v>
      </c>
      <c r="D5" s="14" t="s">
        <v>46</v>
      </c>
      <c r="E5" s="14" t="s">
        <v>45</v>
      </c>
      <c r="F5" s="14" t="s">
        <v>46</v>
      </c>
      <c r="G5" s="14" t="s">
        <v>45</v>
      </c>
      <c r="H5" s="14" t="s">
        <v>46</v>
      </c>
      <c r="I5" s="14" t="s">
        <v>45</v>
      </c>
      <c r="J5" s="14" t="s">
        <v>46</v>
      </c>
      <c r="K5" s="14" t="s">
        <v>45</v>
      </c>
      <c r="L5" s="14" t="s">
        <v>46</v>
      </c>
      <c r="M5" s="14" t="s">
        <v>45</v>
      </c>
      <c r="N5" s="14" t="s">
        <v>46</v>
      </c>
      <c r="O5" s="14" t="s">
        <v>45</v>
      </c>
      <c r="P5" s="14" t="s">
        <v>46</v>
      </c>
      <c r="Q5" s="14" t="s">
        <v>45</v>
      </c>
      <c r="R5" s="14" t="s">
        <v>46</v>
      </c>
      <c r="S5" s="14" t="s">
        <v>45</v>
      </c>
      <c r="T5" s="14" t="s">
        <v>46</v>
      </c>
      <c r="U5" s="14" t="s">
        <v>45</v>
      </c>
      <c r="V5" s="14" t="s">
        <v>46</v>
      </c>
      <c r="W5" s="14" t="s">
        <v>45</v>
      </c>
      <c r="X5" s="14" t="s">
        <v>46</v>
      </c>
      <c r="Y5" s="14" t="s">
        <v>45</v>
      </c>
      <c r="Z5" s="14" t="s">
        <v>46</v>
      </c>
      <c r="AA5" s="14" t="s">
        <v>45</v>
      </c>
      <c r="AB5" s="14" t="s">
        <v>46</v>
      </c>
      <c r="AC5" s="14" t="s">
        <v>45</v>
      </c>
      <c r="AD5" s="14" t="s">
        <v>46</v>
      </c>
      <c r="AE5" s="14" t="s">
        <v>45</v>
      </c>
      <c r="AF5" s="14" t="s">
        <v>46</v>
      </c>
      <c r="AG5" s="14" t="s">
        <v>45</v>
      </c>
      <c r="AH5" s="14" t="s">
        <v>46</v>
      </c>
      <c r="AI5" s="28" t="s">
        <v>45</v>
      </c>
      <c r="AJ5" s="28" t="s">
        <v>46</v>
      </c>
    </row>
    <row r="6" spans="1:36" ht="16" thickBot="1">
      <c r="A6" s="15">
        <v>1</v>
      </c>
      <c r="B6" s="16" t="s">
        <v>47</v>
      </c>
      <c r="C6" s="120">
        <v>2</v>
      </c>
      <c r="D6" s="120">
        <v>3</v>
      </c>
      <c r="E6" s="120">
        <v>2</v>
      </c>
      <c r="F6" s="120">
        <v>3</v>
      </c>
      <c r="G6" s="120">
        <v>3</v>
      </c>
      <c r="H6" s="120">
        <v>4</v>
      </c>
      <c r="I6" s="120">
        <v>4</v>
      </c>
      <c r="J6" s="120">
        <v>5</v>
      </c>
      <c r="K6" s="120">
        <v>3</v>
      </c>
      <c r="L6" s="120">
        <v>5</v>
      </c>
      <c r="M6" s="120">
        <v>2</v>
      </c>
      <c r="N6" s="120">
        <v>4</v>
      </c>
      <c r="O6" s="120">
        <v>3</v>
      </c>
      <c r="P6" s="120">
        <v>4</v>
      </c>
      <c r="Q6" s="120">
        <v>3</v>
      </c>
      <c r="R6" s="120">
        <v>5</v>
      </c>
      <c r="S6" s="120">
        <v>3</v>
      </c>
      <c r="T6" s="120">
        <v>4</v>
      </c>
      <c r="U6" s="120">
        <v>2</v>
      </c>
      <c r="V6" s="120">
        <v>3</v>
      </c>
      <c r="W6" s="120">
        <v>2</v>
      </c>
      <c r="X6" s="120">
        <v>3</v>
      </c>
      <c r="Y6" s="120">
        <v>3</v>
      </c>
      <c r="Z6" s="120">
        <v>4</v>
      </c>
      <c r="AA6" s="120">
        <v>3</v>
      </c>
      <c r="AB6" s="120">
        <v>4</v>
      </c>
      <c r="AC6" s="120">
        <v>2</v>
      </c>
      <c r="AD6" s="120">
        <v>3</v>
      </c>
      <c r="AE6" s="120">
        <v>2</v>
      </c>
      <c r="AF6" s="120">
        <v>3</v>
      </c>
      <c r="AG6" s="120">
        <v>2</v>
      </c>
      <c r="AH6" s="120">
        <v>3</v>
      </c>
      <c r="AI6" s="29">
        <f>(C6+E6+G6+I6+AG6+K6+M6+O6+Q6+S6+U6+W6+Y6+AA6+AC6+AE6)/16</f>
        <v>2.5625</v>
      </c>
      <c r="AJ6" s="29">
        <f>(D6+F6+H6+AF6+AH6+J6+L6+N6+P6+R6+T6+V6+X6+Z6+AB6+AD6)/16</f>
        <v>3.75</v>
      </c>
    </row>
    <row r="7" spans="1:36" ht="16" thickBot="1">
      <c r="A7" s="15">
        <v>2</v>
      </c>
      <c r="B7" s="16" t="s">
        <v>48</v>
      </c>
      <c r="C7" s="56">
        <v>2</v>
      </c>
      <c r="D7" s="56">
        <v>3</v>
      </c>
      <c r="E7" s="56">
        <v>4</v>
      </c>
      <c r="F7" s="56">
        <v>5</v>
      </c>
      <c r="G7" s="56">
        <v>3</v>
      </c>
      <c r="H7" s="56">
        <v>4</v>
      </c>
      <c r="I7" s="56">
        <v>3</v>
      </c>
      <c r="J7" s="56">
        <v>4</v>
      </c>
      <c r="K7" s="56">
        <v>2</v>
      </c>
      <c r="L7" s="56">
        <v>4</v>
      </c>
      <c r="M7" s="56">
        <v>3</v>
      </c>
      <c r="N7" s="56">
        <v>4</v>
      </c>
      <c r="O7" s="56">
        <v>3</v>
      </c>
      <c r="P7" s="56">
        <v>4</v>
      </c>
      <c r="Q7" s="56">
        <v>3</v>
      </c>
      <c r="R7" s="56">
        <v>4</v>
      </c>
      <c r="S7" s="56">
        <v>2</v>
      </c>
      <c r="T7" s="56">
        <v>3</v>
      </c>
      <c r="U7" s="56">
        <v>2</v>
      </c>
      <c r="V7" s="56">
        <v>3</v>
      </c>
      <c r="W7" s="56">
        <v>2</v>
      </c>
      <c r="X7" s="56">
        <v>3</v>
      </c>
      <c r="Y7" s="56">
        <v>2</v>
      </c>
      <c r="Z7" s="56">
        <v>3</v>
      </c>
      <c r="AA7" s="56">
        <v>1</v>
      </c>
      <c r="AB7" s="56">
        <v>2</v>
      </c>
      <c r="AC7" s="56">
        <v>2</v>
      </c>
      <c r="AD7" s="56">
        <v>3</v>
      </c>
      <c r="AE7" s="56">
        <v>2</v>
      </c>
      <c r="AF7" s="56">
        <v>3</v>
      </c>
      <c r="AG7" s="56">
        <v>1</v>
      </c>
      <c r="AH7" s="56">
        <v>2</v>
      </c>
      <c r="AI7" s="29">
        <f t="shared" ref="AI7:AI30" si="0">(C7+E7+G7+I7+AG7+K7+M7+O7+Q7+S7+U7+W7+Y7+AA7+AC7+AE7)/16</f>
        <v>2.3125</v>
      </c>
      <c r="AJ7" s="29">
        <f t="shared" ref="AJ7:AJ30" si="1">(D7+F7+H7+AF7+AH7+J7+L7+N7+P7+R7+T7+V7+X7+Z7+AB7+AD7)/16</f>
        <v>3.375</v>
      </c>
    </row>
    <row r="8" spans="1:36" ht="18" customHeight="1" thickBot="1">
      <c r="A8" s="15">
        <v>3</v>
      </c>
      <c r="B8" s="16" t="s">
        <v>49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29">
        <f t="shared" si="0"/>
        <v>0</v>
      </c>
      <c r="AJ8" s="29">
        <f t="shared" si="1"/>
        <v>0</v>
      </c>
    </row>
    <row r="9" spans="1:36" ht="16" thickBot="1">
      <c r="A9" s="15">
        <v>4</v>
      </c>
      <c r="B9" s="1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29">
        <f t="shared" si="0"/>
        <v>0</v>
      </c>
      <c r="AJ9" s="29">
        <f t="shared" si="1"/>
        <v>0</v>
      </c>
    </row>
    <row r="10" spans="1:36" ht="16" thickBot="1">
      <c r="A10" s="15">
        <v>5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29">
        <f t="shared" si="0"/>
        <v>0</v>
      </c>
      <c r="AJ10" s="29">
        <f t="shared" si="1"/>
        <v>0</v>
      </c>
    </row>
    <row r="11" spans="1:36" ht="16" thickBot="1">
      <c r="A11" s="15">
        <v>6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29">
        <f t="shared" si="0"/>
        <v>0</v>
      </c>
      <c r="AJ11" s="29">
        <f t="shared" si="1"/>
        <v>0</v>
      </c>
    </row>
    <row r="12" spans="1:36" ht="16" thickBot="1">
      <c r="A12" s="15">
        <v>7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29">
        <f t="shared" si="0"/>
        <v>0</v>
      </c>
      <c r="AJ12" s="29">
        <f t="shared" si="1"/>
        <v>0</v>
      </c>
    </row>
    <row r="13" spans="1:36" ht="16" thickBot="1">
      <c r="A13" s="15">
        <v>8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29">
        <f t="shared" si="0"/>
        <v>0</v>
      </c>
      <c r="AJ13" s="29">
        <f t="shared" si="1"/>
        <v>0</v>
      </c>
    </row>
    <row r="14" spans="1:36" ht="16" thickBot="1">
      <c r="A14" s="15">
        <v>9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29">
        <f t="shared" si="0"/>
        <v>0</v>
      </c>
      <c r="AJ14" s="29">
        <f t="shared" si="1"/>
        <v>0</v>
      </c>
    </row>
    <row r="15" spans="1:36" ht="16" thickBot="1">
      <c r="A15" s="15">
        <v>10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29">
        <f t="shared" si="0"/>
        <v>0</v>
      </c>
      <c r="AJ15" s="29">
        <f t="shared" si="1"/>
        <v>0</v>
      </c>
    </row>
    <row r="16" spans="1:36" ht="16" thickBot="1">
      <c r="A16" s="15">
        <v>11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29">
        <f t="shared" si="0"/>
        <v>0</v>
      </c>
      <c r="AJ16" s="29">
        <f t="shared" si="1"/>
        <v>0</v>
      </c>
    </row>
    <row r="17" spans="1:36" ht="16" thickBot="1">
      <c r="A17" s="15">
        <v>12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29">
        <f t="shared" si="0"/>
        <v>0</v>
      </c>
      <c r="AJ17" s="29">
        <f t="shared" si="1"/>
        <v>0</v>
      </c>
    </row>
    <row r="18" spans="1:36" ht="16" thickBot="1">
      <c r="A18" s="15">
        <v>13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29">
        <f t="shared" si="0"/>
        <v>0</v>
      </c>
      <c r="AJ18" s="29">
        <f t="shared" si="1"/>
        <v>0</v>
      </c>
    </row>
    <row r="19" spans="1:36" ht="16" thickBot="1">
      <c r="A19" s="15">
        <v>14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29">
        <f t="shared" si="0"/>
        <v>0</v>
      </c>
      <c r="AJ19" s="29">
        <f t="shared" si="1"/>
        <v>0</v>
      </c>
    </row>
    <row r="20" spans="1:36" ht="16" thickBot="1">
      <c r="A20" s="15">
        <v>15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29">
        <f t="shared" si="0"/>
        <v>0</v>
      </c>
      <c r="AJ20" s="29">
        <f t="shared" si="1"/>
        <v>0</v>
      </c>
    </row>
    <row r="21" spans="1:36" ht="16" thickBot="1">
      <c r="A21" s="15">
        <v>16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29">
        <f t="shared" si="0"/>
        <v>0</v>
      </c>
      <c r="AJ21" s="29">
        <f t="shared" si="1"/>
        <v>0</v>
      </c>
    </row>
    <row r="22" spans="1:36" ht="16" thickBot="1">
      <c r="A22" s="15">
        <v>17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29">
        <f t="shared" si="0"/>
        <v>0</v>
      </c>
      <c r="AJ22" s="29">
        <f t="shared" si="1"/>
        <v>0</v>
      </c>
    </row>
    <row r="23" spans="1:36" ht="16" thickBot="1">
      <c r="A23" s="15">
        <v>18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29">
        <f t="shared" si="0"/>
        <v>0</v>
      </c>
      <c r="AJ23" s="29">
        <f t="shared" si="1"/>
        <v>0</v>
      </c>
    </row>
    <row r="24" spans="1:36" ht="16" thickBot="1">
      <c r="A24" s="15">
        <v>19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29">
        <f t="shared" si="0"/>
        <v>0</v>
      </c>
      <c r="AJ24" s="29">
        <f t="shared" si="1"/>
        <v>0</v>
      </c>
    </row>
    <row r="25" spans="1:36" ht="16" thickBot="1">
      <c r="A25" s="15">
        <v>20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29">
        <f t="shared" si="0"/>
        <v>0</v>
      </c>
      <c r="AJ25" s="29">
        <f t="shared" si="1"/>
        <v>0</v>
      </c>
    </row>
    <row r="26" spans="1:36" ht="16" thickBot="1">
      <c r="A26" s="15">
        <v>21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29">
        <f t="shared" si="0"/>
        <v>0</v>
      </c>
      <c r="AJ26" s="29">
        <f t="shared" si="1"/>
        <v>0</v>
      </c>
    </row>
    <row r="27" spans="1:36" ht="16" thickBot="1">
      <c r="A27" s="15">
        <v>22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29">
        <f t="shared" si="0"/>
        <v>0</v>
      </c>
      <c r="AJ27" s="29">
        <f t="shared" si="1"/>
        <v>0</v>
      </c>
    </row>
    <row r="28" spans="1:36" ht="16" thickBot="1">
      <c r="A28" s="15">
        <v>23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29">
        <f t="shared" si="0"/>
        <v>0</v>
      </c>
      <c r="AJ28" s="29">
        <f t="shared" si="1"/>
        <v>0</v>
      </c>
    </row>
    <row r="29" spans="1:36" ht="16" thickBot="1">
      <c r="A29" s="15">
        <v>24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29">
        <f t="shared" si="0"/>
        <v>0</v>
      </c>
      <c r="AJ29" s="29">
        <f t="shared" si="1"/>
        <v>0</v>
      </c>
    </row>
    <row r="30" spans="1:36" s="52" customFormat="1" ht="60" customHeight="1" thickBot="1">
      <c r="A30" s="13"/>
      <c r="B30" s="55" t="s">
        <v>50</v>
      </c>
      <c r="C30" s="212">
        <f>(C6+C7+C8+C9+C10+C11+C12+C13+C14+C15+C16+C17+C18+C19+C20+C21+C22+C23+C24+C25+C26+C27+C28+C29)/COUNTA($B$6:$B$29)</f>
        <v>1.3333333333333333</v>
      </c>
      <c r="D30" s="212">
        <f t="shared" ref="D30:AH30" si="2">(D6+D7+D8+D9+D10+D11+D12+D13+D14+D15+D16+D17+D18+D19+D20+D21+D22+D23+D24+D25+D26+D27+D28+D29)/COUNTA($B$6:$B$29)</f>
        <v>2</v>
      </c>
      <c r="E30" s="212">
        <f t="shared" si="2"/>
        <v>2</v>
      </c>
      <c r="F30" s="212">
        <f t="shared" si="2"/>
        <v>2.6666666666666665</v>
      </c>
      <c r="G30" s="212">
        <f t="shared" si="2"/>
        <v>2</v>
      </c>
      <c r="H30" s="212">
        <f t="shared" si="2"/>
        <v>2.6666666666666665</v>
      </c>
      <c r="I30" s="212">
        <f t="shared" si="2"/>
        <v>2.3333333333333335</v>
      </c>
      <c r="J30" s="212">
        <f t="shared" si="2"/>
        <v>3</v>
      </c>
      <c r="K30" s="212">
        <f t="shared" si="2"/>
        <v>1.6666666666666667</v>
      </c>
      <c r="L30" s="212">
        <f t="shared" si="2"/>
        <v>3</v>
      </c>
      <c r="M30" s="212">
        <f t="shared" si="2"/>
        <v>1.6666666666666667</v>
      </c>
      <c r="N30" s="212">
        <f t="shared" si="2"/>
        <v>2.6666666666666665</v>
      </c>
      <c r="O30" s="212">
        <f t="shared" si="2"/>
        <v>2</v>
      </c>
      <c r="P30" s="212">
        <f t="shared" si="2"/>
        <v>2.6666666666666665</v>
      </c>
      <c r="Q30" s="212">
        <f t="shared" si="2"/>
        <v>2</v>
      </c>
      <c r="R30" s="212">
        <f t="shared" si="2"/>
        <v>3</v>
      </c>
      <c r="S30" s="212">
        <f t="shared" si="2"/>
        <v>1.6666666666666667</v>
      </c>
      <c r="T30" s="212">
        <f t="shared" si="2"/>
        <v>2.3333333333333335</v>
      </c>
      <c r="U30" s="212">
        <f t="shared" si="2"/>
        <v>1.3333333333333333</v>
      </c>
      <c r="V30" s="212">
        <f t="shared" si="2"/>
        <v>2</v>
      </c>
      <c r="W30" s="212">
        <f t="shared" si="2"/>
        <v>1.3333333333333333</v>
      </c>
      <c r="X30" s="212">
        <f t="shared" si="2"/>
        <v>2</v>
      </c>
      <c r="Y30" s="212">
        <f t="shared" si="2"/>
        <v>1.6666666666666667</v>
      </c>
      <c r="Z30" s="212">
        <f t="shared" si="2"/>
        <v>2.3333333333333335</v>
      </c>
      <c r="AA30" s="212">
        <f t="shared" si="2"/>
        <v>1.3333333333333333</v>
      </c>
      <c r="AB30" s="212">
        <f t="shared" si="2"/>
        <v>2</v>
      </c>
      <c r="AC30" s="212">
        <f t="shared" si="2"/>
        <v>1.3333333333333333</v>
      </c>
      <c r="AD30" s="212">
        <f t="shared" si="2"/>
        <v>2</v>
      </c>
      <c r="AE30" s="212">
        <f t="shared" si="2"/>
        <v>1.3333333333333333</v>
      </c>
      <c r="AF30" s="212">
        <f t="shared" si="2"/>
        <v>2</v>
      </c>
      <c r="AG30" s="212">
        <f t="shared" si="2"/>
        <v>1</v>
      </c>
      <c r="AH30" s="212">
        <f t="shared" si="2"/>
        <v>1.6666666666666667</v>
      </c>
      <c r="AI30" s="58">
        <f t="shared" si="0"/>
        <v>1.6249999999999996</v>
      </c>
      <c r="AJ30" s="58">
        <f t="shared" si="1"/>
        <v>2.375</v>
      </c>
    </row>
    <row r="32" spans="1:36" ht="15">
      <c r="B32" s="19" t="s">
        <v>51</v>
      </c>
      <c r="C32" s="20"/>
      <c r="D32" s="20"/>
      <c r="E32" s="20"/>
      <c r="F32" s="20"/>
    </row>
    <row r="33" spans="2:6" ht="28">
      <c r="B33" s="21"/>
      <c r="C33" s="22" t="s">
        <v>52</v>
      </c>
      <c r="D33" s="31" t="s">
        <v>53</v>
      </c>
      <c r="E33" s="31" t="s">
        <v>54</v>
      </c>
      <c r="F33" s="31" t="s">
        <v>55</v>
      </c>
    </row>
    <row r="34" spans="2:6" ht="15.5">
      <c r="B34" s="23" t="s">
        <v>56</v>
      </c>
      <c r="C34" s="24">
        <f>COUNTA(B6:B29)</f>
        <v>3</v>
      </c>
      <c r="D34" s="24">
        <f>COUNTIF(AI6:AI29,"&gt;=3,8")</f>
        <v>0</v>
      </c>
      <c r="E34" s="24">
        <f>COUNTIFS(AI6:AI29,"&lt;3,7",AI6:AI29,"&gt;=2,3")</f>
        <v>2</v>
      </c>
      <c r="F34" s="24">
        <f>COUNTIFS(AI6:AI29,"&lt;2,2",AI6:AI29,"&gt;0")</f>
        <v>0</v>
      </c>
    </row>
    <row r="35" spans="2:6" ht="15.5">
      <c r="B35" s="23" t="s">
        <v>57</v>
      </c>
      <c r="C35" s="24">
        <v>100</v>
      </c>
      <c r="D35" s="173">
        <f>D34*C35/C34</f>
        <v>0</v>
      </c>
      <c r="E35" s="173">
        <f>E34*C35/C34</f>
        <v>66.666666666666671</v>
      </c>
      <c r="F35" s="173">
        <f>F34*C35/C34</f>
        <v>0</v>
      </c>
    </row>
    <row r="36" spans="2:6" ht="15.5">
      <c r="B36" s="26"/>
      <c r="C36" s="20"/>
      <c r="D36" s="20"/>
      <c r="E36" s="20"/>
      <c r="F36" s="20"/>
    </row>
    <row r="37" spans="2:6" ht="15.5">
      <c r="B37" s="26"/>
      <c r="C37" s="20"/>
      <c r="D37" s="20"/>
      <c r="E37" s="20"/>
      <c r="F37" s="20"/>
    </row>
    <row r="38" spans="2:6" ht="15">
      <c r="B38" s="19" t="s">
        <v>58</v>
      </c>
      <c r="C38" s="20"/>
      <c r="D38" s="20"/>
      <c r="E38" s="20"/>
      <c r="F38" s="20"/>
    </row>
    <row r="39" spans="2:6" ht="28">
      <c r="B39" s="21"/>
      <c r="C39" s="27" t="s">
        <v>52</v>
      </c>
      <c r="D39" s="31" t="s">
        <v>53</v>
      </c>
      <c r="E39" s="31" t="s">
        <v>54</v>
      </c>
      <c r="F39" s="31" t="s">
        <v>55</v>
      </c>
    </row>
    <row r="40" spans="2:6" ht="15.5">
      <c r="B40" s="23" t="s">
        <v>56</v>
      </c>
      <c r="C40" s="24">
        <f>COUNTA(B5:B28)</f>
        <v>3</v>
      </c>
      <c r="D40" s="24">
        <f>COUNTIF(AJ6:AJ29,"&gt;=3,8")</f>
        <v>0</v>
      </c>
      <c r="E40" s="24">
        <f>COUNTIFS(AJ6:AJ29,"&lt;3,7",AJ6:AJ29,"&gt;=2,3")</f>
        <v>1</v>
      </c>
      <c r="F40" s="24">
        <f>COUNTIFS(AJ6:AJ29,"&lt;2,2",AJ6:AJ29,"&gt;0")</f>
        <v>0</v>
      </c>
    </row>
    <row r="41" spans="2:6" ht="15.5">
      <c r="B41" s="23" t="s">
        <v>57</v>
      </c>
      <c r="C41" s="24">
        <v>100</v>
      </c>
      <c r="D41" s="173">
        <f>D40*C41/C40</f>
        <v>0</v>
      </c>
      <c r="E41" s="173">
        <f>E40*C41/C40</f>
        <v>33.333333333333336</v>
      </c>
      <c r="F41" s="173">
        <f>F40*C41/C40</f>
        <v>0</v>
      </c>
    </row>
  </sheetData>
  <sheetProtection algorithmName="SHA-512" hashValue="rhQ3P2rknDTA3VEXWmAmxXAbfrop0XtUgdVRDk7AwU7YX4WLmA+LRc3CUDUF2c5C2biImKWltFu2PiBuFy7NUw==" saltValue="WPDTr54ncdoL7djGlO682A==" spinCount="100000" sheet="1" objects="1" formatCells="0" formatColumns="0" formatRows="0" insertColumns="0" insertRows="0" insertHyperlinks="0" deleteColumns="0" deleteRows="0" sort="0" autoFilter="0" pivotTables="0"/>
  <mergeCells count="26">
    <mergeCell ref="AE1:AF1"/>
    <mergeCell ref="Y3:AB3"/>
    <mergeCell ref="AC3:AF3"/>
    <mergeCell ref="AG3:AH4"/>
    <mergeCell ref="AI3:AJ4"/>
    <mergeCell ref="Y4:Z4"/>
    <mergeCell ref="AA4:AB4"/>
    <mergeCell ref="AC4:AD4"/>
    <mergeCell ref="AE4:AF4"/>
    <mergeCell ref="M4:N4"/>
    <mergeCell ref="A3:A5"/>
    <mergeCell ref="B3:B5"/>
    <mergeCell ref="C3:J3"/>
    <mergeCell ref="K3:P3"/>
    <mergeCell ref="C4:D4"/>
    <mergeCell ref="E4:F4"/>
    <mergeCell ref="G4:H4"/>
    <mergeCell ref="I4:J4"/>
    <mergeCell ref="K4:L4"/>
    <mergeCell ref="Q3:T3"/>
    <mergeCell ref="U3:X3"/>
    <mergeCell ref="O4:P4"/>
    <mergeCell ref="Q4:R4"/>
    <mergeCell ref="S4:T4"/>
    <mergeCell ref="U4:V4"/>
    <mergeCell ref="W4:X4"/>
  </mergeCells>
  <hyperlinks>
    <hyperlink ref="AE1" location="ОГЛАВЛЕНИЕ!A1" display="ОГЛАВЛЕНИЕ" xr:uid="{00000000-0004-0000-1400-000000000000}"/>
  </hyperlinks>
  <pageMargins left="0.7" right="0.7" top="0.75" bottom="0.75" header="0.3" footer="0.3"/>
  <pageSetup paperSize="9" scale="37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0">
    <tabColor rgb="FFFFFF00"/>
    <pageSetUpPr fitToPage="1"/>
  </sheetPr>
  <dimension ref="A1:P43"/>
  <sheetViews>
    <sheetView view="pageLayout" topLeftCell="A4" zoomScale="85" zoomScaleNormal="100" zoomScalePageLayoutView="85" workbookViewId="0">
      <selection activeCell="K6" activeCellId="1" sqref="C6:H29 K6:N29"/>
    </sheetView>
  </sheetViews>
  <sheetFormatPr defaultColWidth="9.1796875" defaultRowHeight="14.5"/>
  <cols>
    <col min="1" max="1" width="9.1796875" style="1"/>
    <col min="2" max="2" width="27.1796875" style="1" customWidth="1"/>
    <col min="3" max="13" width="9.1796875" style="1"/>
    <col min="14" max="14" width="7.54296875" style="1" customWidth="1"/>
    <col min="15" max="16384" width="9.1796875" style="1"/>
  </cols>
  <sheetData>
    <row r="1" spans="1:16" ht="17.5">
      <c r="A1" s="30" t="s">
        <v>276</v>
      </c>
      <c r="M1" s="184" t="s">
        <v>394</v>
      </c>
      <c r="N1" s="184"/>
    </row>
    <row r="2" spans="1:16" ht="15" thickBot="1"/>
    <row r="3" spans="1:16" ht="16" thickBot="1">
      <c r="A3" s="268" t="s">
        <v>11</v>
      </c>
      <c r="B3" s="268" t="s">
        <v>12</v>
      </c>
      <c r="C3" s="348" t="s">
        <v>277</v>
      </c>
      <c r="D3" s="346"/>
      <c r="E3" s="346"/>
      <c r="F3" s="346"/>
      <c r="G3" s="346"/>
      <c r="H3" s="347"/>
      <c r="I3" s="449" t="s">
        <v>21</v>
      </c>
      <c r="J3" s="450"/>
      <c r="K3" s="348" t="s">
        <v>278</v>
      </c>
      <c r="L3" s="346"/>
      <c r="M3" s="346"/>
      <c r="N3" s="347"/>
      <c r="O3" s="288" t="s">
        <v>21</v>
      </c>
      <c r="P3" s="288"/>
    </row>
    <row r="4" spans="1:16" ht="95.25" customHeight="1" thickBot="1">
      <c r="A4" s="269"/>
      <c r="B4" s="269"/>
      <c r="C4" s="316" t="s">
        <v>279</v>
      </c>
      <c r="D4" s="317"/>
      <c r="E4" s="316" t="s">
        <v>280</v>
      </c>
      <c r="F4" s="318"/>
      <c r="G4" s="316" t="s">
        <v>281</v>
      </c>
      <c r="H4" s="318"/>
      <c r="I4" s="451"/>
      <c r="J4" s="452"/>
      <c r="K4" s="316" t="s">
        <v>282</v>
      </c>
      <c r="L4" s="318"/>
      <c r="M4" s="317" t="s">
        <v>283</v>
      </c>
      <c r="N4" s="318"/>
      <c r="O4" s="288"/>
      <c r="P4" s="288"/>
    </row>
    <row r="5" spans="1:16" ht="16" thickBot="1">
      <c r="A5" s="270"/>
      <c r="B5" s="270"/>
      <c r="C5" s="14" t="s">
        <v>45</v>
      </c>
      <c r="D5" s="14" t="s">
        <v>46</v>
      </c>
      <c r="E5" s="14" t="s">
        <v>45</v>
      </c>
      <c r="F5" s="14" t="s">
        <v>46</v>
      </c>
      <c r="G5" s="14" t="s">
        <v>45</v>
      </c>
      <c r="H5" s="14" t="s">
        <v>46</v>
      </c>
      <c r="I5" s="28" t="s">
        <v>45</v>
      </c>
      <c r="J5" s="28" t="s">
        <v>46</v>
      </c>
      <c r="K5" s="14" t="s">
        <v>45</v>
      </c>
      <c r="L5" s="14" t="s">
        <v>46</v>
      </c>
      <c r="M5" s="14" t="s">
        <v>45</v>
      </c>
      <c r="N5" s="14" t="s">
        <v>46</v>
      </c>
      <c r="O5" s="28" t="s">
        <v>45</v>
      </c>
      <c r="P5" s="28" t="s">
        <v>46</v>
      </c>
    </row>
    <row r="6" spans="1:16" ht="16" thickBot="1">
      <c r="A6" s="15">
        <v>1</v>
      </c>
      <c r="B6" s="16" t="s">
        <v>47</v>
      </c>
      <c r="C6" s="56">
        <v>2</v>
      </c>
      <c r="D6" s="56">
        <v>3</v>
      </c>
      <c r="E6" s="56">
        <v>2</v>
      </c>
      <c r="F6" s="56">
        <v>3</v>
      </c>
      <c r="G6" s="56">
        <v>3</v>
      </c>
      <c r="H6" s="56">
        <v>4</v>
      </c>
      <c r="I6" s="174">
        <f>(C6+E6+G6)/3</f>
        <v>2.3333333333333335</v>
      </c>
      <c r="J6" s="174">
        <f>(D6+F6+H6)/3</f>
        <v>3.3333333333333335</v>
      </c>
      <c r="K6" s="56">
        <v>3</v>
      </c>
      <c r="L6" s="56">
        <v>4</v>
      </c>
      <c r="M6" s="183">
        <v>3</v>
      </c>
      <c r="N6" s="183">
        <v>4</v>
      </c>
      <c r="O6" s="29">
        <f>(K6+M6)/2</f>
        <v>3</v>
      </c>
      <c r="P6" s="29">
        <f>(L6+N6)/2</f>
        <v>4</v>
      </c>
    </row>
    <row r="7" spans="1:16" ht="16" thickBot="1">
      <c r="A7" s="15">
        <v>2</v>
      </c>
      <c r="B7" s="16" t="s">
        <v>48</v>
      </c>
      <c r="C7" s="56"/>
      <c r="D7" s="56"/>
      <c r="E7" s="56"/>
      <c r="F7" s="56"/>
      <c r="G7" s="56"/>
      <c r="H7" s="56"/>
      <c r="I7" s="174">
        <f t="shared" ref="I7:J30" si="0">(C7+E7+G7)/3</f>
        <v>0</v>
      </c>
      <c r="J7" s="174">
        <f t="shared" si="0"/>
        <v>0</v>
      </c>
      <c r="K7" s="56"/>
      <c r="L7" s="56"/>
      <c r="M7" s="183"/>
      <c r="N7" s="183"/>
      <c r="O7" s="29">
        <f t="shared" ref="O7:P30" si="1">(K7+M7)/2</f>
        <v>0</v>
      </c>
      <c r="P7" s="29">
        <f t="shared" si="1"/>
        <v>0</v>
      </c>
    </row>
    <row r="8" spans="1:16" ht="16.5" customHeight="1" thickBot="1">
      <c r="A8" s="15">
        <v>3</v>
      </c>
      <c r="B8" s="16" t="s">
        <v>49</v>
      </c>
      <c r="C8" s="56"/>
      <c r="D8" s="56"/>
      <c r="E8" s="56"/>
      <c r="F8" s="56"/>
      <c r="G8" s="56"/>
      <c r="H8" s="56"/>
      <c r="I8" s="174">
        <f t="shared" si="0"/>
        <v>0</v>
      </c>
      <c r="J8" s="174">
        <f t="shared" si="0"/>
        <v>0</v>
      </c>
      <c r="K8" s="56"/>
      <c r="L8" s="56"/>
      <c r="M8" s="183"/>
      <c r="N8" s="183"/>
      <c r="O8" s="29">
        <f t="shared" si="1"/>
        <v>0</v>
      </c>
      <c r="P8" s="29">
        <f t="shared" si="1"/>
        <v>0</v>
      </c>
    </row>
    <row r="9" spans="1:16" ht="16" thickBot="1">
      <c r="A9" s="15">
        <v>4</v>
      </c>
      <c r="B9" s="16"/>
      <c r="C9" s="56"/>
      <c r="D9" s="56"/>
      <c r="E9" s="56"/>
      <c r="F9" s="56"/>
      <c r="G9" s="56"/>
      <c r="H9" s="56"/>
      <c r="I9" s="174">
        <f t="shared" si="0"/>
        <v>0</v>
      </c>
      <c r="J9" s="174">
        <f t="shared" si="0"/>
        <v>0</v>
      </c>
      <c r="K9" s="56"/>
      <c r="L9" s="56"/>
      <c r="M9" s="183"/>
      <c r="N9" s="183"/>
      <c r="O9" s="29">
        <f t="shared" si="1"/>
        <v>0</v>
      </c>
      <c r="P9" s="29">
        <f t="shared" si="1"/>
        <v>0</v>
      </c>
    </row>
    <row r="10" spans="1:16" ht="16" thickBot="1">
      <c r="A10" s="15">
        <v>5</v>
      </c>
      <c r="B10" s="16"/>
      <c r="C10" s="56"/>
      <c r="D10" s="56"/>
      <c r="E10" s="56"/>
      <c r="F10" s="56"/>
      <c r="G10" s="56"/>
      <c r="H10" s="56"/>
      <c r="I10" s="174">
        <f t="shared" si="0"/>
        <v>0</v>
      </c>
      <c r="J10" s="174">
        <f t="shared" si="0"/>
        <v>0</v>
      </c>
      <c r="K10" s="56"/>
      <c r="L10" s="56"/>
      <c r="M10" s="183"/>
      <c r="N10" s="183"/>
      <c r="O10" s="29">
        <f t="shared" si="1"/>
        <v>0</v>
      </c>
      <c r="P10" s="29">
        <f t="shared" si="1"/>
        <v>0</v>
      </c>
    </row>
    <row r="11" spans="1:16" ht="16" thickBot="1">
      <c r="A11" s="15">
        <v>6</v>
      </c>
      <c r="B11" s="16"/>
      <c r="C11" s="56"/>
      <c r="D11" s="56"/>
      <c r="E11" s="56"/>
      <c r="F11" s="56"/>
      <c r="G11" s="56"/>
      <c r="H11" s="56"/>
      <c r="I11" s="174">
        <f t="shared" si="0"/>
        <v>0</v>
      </c>
      <c r="J11" s="174">
        <f t="shared" si="0"/>
        <v>0</v>
      </c>
      <c r="K11" s="56"/>
      <c r="L11" s="56"/>
      <c r="M11" s="183"/>
      <c r="N11" s="183"/>
      <c r="O11" s="29">
        <f t="shared" si="1"/>
        <v>0</v>
      </c>
      <c r="P11" s="29">
        <f t="shared" si="1"/>
        <v>0</v>
      </c>
    </row>
    <row r="12" spans="1:16" ht="16" thickBot="1">
      <c r="A12" s="15">
        <v>7</v>
      </c>
      <c r="B12" s="16"/>
      <c r="C12" s="56"/>
      <c r="D12" s="56"/>
      <c r="E12" s="56"/>
      <c r="F12" s="56"/>
      <c r="G12" s="56"/>
      <c r="H12" s="56"/>
      <c r="I12" s="174">
        <f t="shared" si="0"/>
        <v>0</v>
      </c>
      <c r="J12" s="174">
        <f t="shared" si="0"/>
        <v>0</v>
      </c>
      <c r="K12" s="56"/>
      <c r="L12" s="56"/>
      <c r="M12" s="183"/>
      <c r="N12" s="183"/>
      <c r="O12" s="29">
        <f t="shared" si="1"/>
        <v>0</v>
      </c>
      <c r="P12" s="29">
        <f t="shared" si="1"/>
        <v>0</v>
      </c>
    </row>
    <row r="13" spans="1:16" ht="16" thickBot="1">
      <c r="A13" s="15">
        <v>8</v>
      </c>
      <c r="B13" s="16"/>
      <c r="C13" s="56"/>
      <c r="D13" s="56"/>
      <c r="E13" s="56"/>
      <c r="F13" s="56"/>
      <c r="G13" s="56"/>
      <c r="H13" s="56"/>
      <c r="I13" s="174">
        <f t="shared" si="0"/>
        <v>0</v>
      </c>
      <c r="J13" s="174">
        <f t="shared" si="0"/>
        <v>0</v>
      </c>
      <c r="K13" s="56"/>
      <c r="L13" s="56"/>
      <c r="M13" s="183"/>
      <c r="N13" s="183"/>
      <c r="O13" s="29">
        <f t="shared" si="1"/>
        <v>0</v>
      </c>
      <c r="P13" s="29">
        <f t="shared" si="1"/>
        <v>0</v>
      </c>
    </row>
    <row r="14" spans="1:16" ht="16" thickBot="1">
      <c r="A14" s="15">
        <v>9</v>
      </c>
      <c r="B14" s="16"/>
      <c r="C14" s="56"/>
      <c r="D14" s="56"/>
      <c r="E14" s="56"/>
      <c r="F14" s="56"/>
      <c r="G14" s="56"/>
      <c r="H14" s="56"/>
      <c r="I14" s="174">
        <f t="shared" si="0"/>
        <v>0</v>
      </c>
      <c r="J14" s="174">
        <f t="shared" si="0"/>
        <v>0</v>
      </c>
      <c r="K14" s="56"/>
      <c r="L14" s="56"/>
      <c r="M14" s="183"/>
      <c r="N14" s="183"/>
      <c r="O14" s="29">
        <f t="shared" si="1"/>
        <v>0</v>
      </c>
      <c r="P14" s="29">
        <f t="shared" si="1"/>
        <v>0</v>
      </c>
    </row>
    <row r="15" spans="1:16" ht="16" thickBot="1">
      <c r="A15" s="15">
        <v>10</v>
      </c>
      <c r="B15" s="16"/>
      <c r="C15" s="56"/>
      <c r="D15" s="56"/>
      <c r="E15" s="56"/>
      <c r="F15" s="56"/>
      <c r="G15" s="56"/>
      <c r="H15" s="56"/>
      <c r="I15" s="174">
        <f t="shared" si="0"/>
        <v>0</v>
      </c>
      <c r="J15" s="174">
        <f t="shared" si="0"/>
        <v>0</v>
      </c>
      <c r="K15" s="56"/>
      <c r="L15" s="56"/>
      <c r="M15" s="183"/>
      <c r="N15" s="183"/>
      <c r="O15" s="29">
        <f t="shared" si="1"/>
        <v>0</v>
      </c>
      <c r="P15" s="29">
        <f t="shared" si="1"/>
        <v>0</v>
      </c>
    </row>
    <row r="16" spans="1:16" ht="16" thickBot="1">
      <c r="A16" s="15">
        <v>11</v>
      </c>
      <c r="B16" s="16"/>
      <c r="C16" s="56"/>
      <c r="D16" s="56"/>
      <c r="E16" s="56"/>
      <c r="F16" s="56"/>
      <c r="G16" s="56"/>
      <c r="H16" s="56"/>
      <c r="I16" s="174">
        <f t="shared" si="0"/>
        <v>0</v>
      </c>
      <c r="J16" s="174">
        <f t="shared" si="0"/>
        <v>0</v>
      </c>
      <c r="K16" s="56"/>
      <c r="L16" s="56"/>
      <c r="M16" s="183"/>
      <c r="N16" s="183"/>
      <c r="O16" s="29">
        <f t="shared" si="1"/>
        <v>0</v>
      </c>
      <c r="P16" s="29">
        <f t="shared" si="1"/>
        <v>0</v>
      </c>
    </row>
    <row r="17" spans="1:16" ht="16" thickBot="1">
      <c r="A17" s="15">
        <v>12</v>
      </c>
      <c r="B17" s="16"/>
      <c r="C17" s="56"/>
      <c r="D17" s="56"/>
      <c r="E17" s="56"/>
      <c r="F17" s="56"/>
      <c r="G17" s="56"/>
      <c r="H17" s="56"/>
      <c r="I17" s="174">
        <f t="shared" si="0"/>
        <v>0</v>
      </c>
      <c r="J17" s="174">
        <f t="shared" si="0"/>
        <v>0</v>
      </c>
      <c r="K17" s="56"/>
      <c r="L17" s="56"/>
      <c r="M17" s="183"/>
      <c r="N17" s="183"/>
      <c r="O17" s="29">
        <f t="shared" si="1"/>
        <v>0</v>
      </c>
      <c r="P17" s="29">
        <f t="shared" si="1"/>
        <v>0</v>
      </c>
    </row>
    <row r="18" spans="1:16" ht="16" thickBot="1">
      <c r="A18" s="15">
        <v>13</v>
      </c>
      <c r="B18" s="16"/>
      <c r="C18" s="56"/>
      <c r="D18" s="56"/>
      <c r="E18" s="56"/>
      <c r="F18" s="56"/>
      <c r="G18" s="56"/>
      <c r="H18" s="56"/>
      <c r="I18" s="174">
        <f t="shared" si="0"/>
        <v>0</v>
      </c>
      <c r="J18" s="174">
        <f t="shared" si="0"/>
        <v>0</v>
      </c>
      <c r="K18" s="56"/>
      <c r="L18" s="56"/>
      <c r="M18" s="183"/>
      <c r="N18" s="183"/>
      <c r="O18" s="29">
        <f t="shared" si="1"/>
        <v>0</v>
      </c>
      <c r="P18" s="29">
        <f t="shared" si="1"/>
        <v>0</v>
      </c>
    </row>
    <row r="19" spans="1:16" ht="16" thickBot="1">
      <c r="A19" s="15">
        <v>14</v>
      </c>
      <c r="B19" s="16"/>
      <c r="C19" s="56"/>
      <c r="D19" s="56"/>
      <c r="E19" s="56"/>
      <c r="F19" s="56"/>
      <c r="G19" s="56"/>
      <c r="H19" s="56"/>
      <c r="I19" s="174">
        <f t="shared" si="0"/>
        <v>0</v>
      </c>
      <c r="J19" s="174">
        <f t="shared" si="0"/>
        <v>0</v>
      </c>
      <c r="K19" s="56"/>
      <c r="L19" s="56"/>
      <c r="M19" s="183"/>
      <c r="N19" s="183"/>
      <c r="O19" s="29">
        <f t="shared" si="1"/>
        <v>0</v>
      </c>
      <c r="P19" s="29">
        <f t="shared" si="1"/>
        <v>0</v>
      </c>
    </row>
    <row r="20" spans="1:16" ht="16" thickBot="1">
      <c r="A20" s="15">
        <v>15</v>
      </c>
      <c r="B20" s="16"/>
      <c r="C20" s="56"/>
      <c r="D20" s="56"/>
      <c r="E20" s="56"/>
      <c r="F20" s="56"/>
      <c r="G20" s="56"/>
      <c r="H20" s="56"/>
      <c r="I20" s="174">
        <f t="shared" si="0"/>
        <v>0</v>
      </c>
      <c r="J20" s="174">
        <f t="shared" si="0"/>
        <v>0</v>
      </c>
      <c r="K20" s="56"/>
      <c r="L20" s="56"/>
      <c r="M20" s="183"/>
      <c r="N20" s="183"/>
      <c r="O20" s="29">
        <f t="shared" si="1"/>
        <v>0</v>
      </c>
      <c r="P20" s="29">
        <f t="shared" si="1"/>
        <v>0</v>
      </c>
    </row>
    <row r="21" spans="1:16" ht="16" thickBot="1">
      <c r="A21" s="15">
        <v>16</v>
      </c>
      <c r="B21" s="16"/>
      <c r="C21" s="56"/>
      <c r="D21" s="56"/>
      <c r="E21" s="56"/>
      <c r="F21" s="56"/>
      <c r="G21" s="56"/>
      <c r="H21" s="56"/>
      <c r="I21" s="174">
        <f t="shared" si="0"/>
        <v>0</v>
      </c>
      <c r="J21" s="174">
        <f t="shared" si="0"/>
        <v>0</v>
      </c>
      <c r="K21" s="56"/>
      <c r="L21" s="56"/>
      <c r="M21" s="183"/>
      <c r="N21" s="183"/>
      <c r="O21" s="29">
        <f t="shared" si="1"/>
        <v>0</v>
      </c>
      <c r="P21" s="29">
        <f t="shared" si="1"/>
        <v>0</v>
      </c>
    </row>
    <row r="22" spans="1:16" ht="16" thickBot="1">
      <c r="A22" s="15">
        <v>17</v>
      </c>
      <c r="B22" s="16"/>
      <c r="C22" s="56"/>
      <c r="D22" s="56"/>
      <c r="E22" s="56"/>
      <c r="F22" s="56"/>
      <c r="G22" s="56"/>
      <c r="H22" s="56"/>
      <c r="I22" s="174">
        <f t="shared" si="0"/>
        <v>0</v>
      </c>
      <c r="J22" s="174">
        <f t="shared" si="0"/>
        <v>0</v>
      </c>
      <c r="K22" s="56"/>
      <c r="L22" s="56"/>
      <c r="M22" s="183"/>
      <c r="N22" s="183"/>
      <c r="O22" s="29">
        <f t="shared" si="1"/>
        <v>0</v>
      </c>
      <c r="P22" s="29">
        <f t="shared" si="1"/>
        <v>0</v>
      </c>
    </row>
    <row r="23" spans="1:16" ht="16" thickBot="1">
      <c r="A23" s="15">
        <v>18</v>
      </c>
      <c r="B23" s="16"/>
      <c r="C23" s="56"/>
      <c r="D23" s="56"/>
      <c r="E23" s="56"/>
      <c r="F23" s="56"/>
      <c r="G23" s="56"/>
      <c r="H23" s="56"/>
      <c r="I23" s="174">
        <f t="shared" si="0"/>
        <v>0</v>
      </c>
      <c r="J23" s="174">
        <f t="shared" si="0"/>
        <v>0</v>
      </c>
      <c r="K23" s="56"/>
      <c r="L23" s="56"/>
      <c r="M23" s="183"/>
      <c r="N23" s="183"/>
      <c r="O23" s="29">
        <f t="shared" si="1"/>
        <v>0</v>
      </c>
      <c r="P23" s="29">
        <f t="shared" si="1"/>
        <v>0</v>
      </c>
    </row>
    <row r="24" spans="1:16" ht="16" thickBot="1">
      <c r="A24" s="15">
        <v>19</v>
      </c>
      <c r="B24" s="16"/>
      <c r="C24" s="56"/>
      <c r="D24" s="56"/>
      <c r="E24" s="56"/>
      <c r="F24" s="56"/>
      <c r="G24" s="56"/>
      <c r="H24" s="56"/>
      <c r="I24" s="174">
        <f t="shared" si="0"/>
        <v>0</v>
      </c>
      <c r="J24" s="174">
        <f t="shared" si="0"/>
        <v>0</v>
      </c>
      <c r="K24" s="56"/>
      <c r="L24" s="56"/>
      <c r="M24" s="183"/>
      <c r="N24" s="183"/>
      <c r="O24" s="29">
        <f t="shared" si="1"/>
        <v>0</v>
      </c>
      <c r="P24" s="29">
        <f t="shared" si="1"/>
        <v>0</v>
      </c>
    </row>
    <row r="25" spans="1:16" ht="16" thickBot="1">
      <c r="A25" s="15">
        <v>20</v>
      </c>
      <c r="B25" s="16"/>
      <c r="C25" s="56"/>
      <c r="D25" s="56"/>
      <c r="E25" s="56"/>
      <c r="F25" s="56"/>
      <c r="G25" s="56"/>
      <c r="H25" s="56"/>
      <c r="I25" s="174">
        <f t="shared" si="0"/>
        <v>0</v>
      </c>
      <c r="J25" s="174">
        <f t="shared" si="0"/>
        <v>0</v>
      </c>
      <c r="K25" s="56"/>
      <c r="L25" s="56"/>
      <c r="M25" s="183"/>
      <c r="N25" s="183"/>
      <c r="O25" s="29">
        <f t="shared" si="1"/>
        <v>0</v>
      </c>
      <c r="P25" s="29">
        <f t="shared" si="1"/>
        <v>0</v>
      </c>
    </row>
    <row r="26" spans="1:16" ht="16" thickBot="1">
      <c r="A26" s="15">
        <v>21</v>
      </c>
      <c r="B26" s="16"/>
      <c r="C26" s="56"/>
      <c r="D26" s="56"/>
      <c r="E26" s="56"/>
      <c r="F26" s="56"/>
      <c r="G26" s="56"/>
      <c r="H26" s="56"/>
      <c r="I26" s="174">
        <f t="shared" si="0"/>
        <v>0</v>
      </c>
      <c r="J26" s="174">
        <f t="shared" si="0"/>
        <v>0</v>
      </c>
      <c r="K26" s="56"/>
      <c r="L26" s="56"/>
      <c r="M26" s="183"/>
      <c r="N26" s="183"/>
      <c r="O26" s="29">
        <f t="shared" si="1"/>
        <v>0</v>
      </c>
      <c r="P26" s="29">
        <f t="shared" si="1"/>
        <v>0</v>
      </c>
    </row>
    <row r="27" spans="1:16" ht="16" thickBot="1">
      <c r="A27" s="15">
        <v>22</v>
      </c>
      <c r="B27" s="16"/>
      <c r="C27" s="56"/>
      <c r="D27" s="56"/>
      <c r="E27" s="56"/>
      <c r="F27" s="56"/>
      <c r="G27" s="56"/>
      <c r="H27" s="56"/>
      <c r="I27" s="174">
        <f t="shared" si="0"/>
        <v>0</v>
      </c>
      <c r="J27" s="174">
        <f t="shared" si="0"/>
        <v>0</v>
      </c>
      <c r="K27" s="56"/>
      <c r="L27" s="56"/>
      <c r="M27" s="183"/>
      <c r="N27" s="183"/>
      <c r="O27" s="29">
        <f t="shared" si="1"/>
        <v>0</v>
      </c>
      <c r="P27" s="29">
        <f t="shared" si="1"/>
        <v>0</v>
      </c>
    </row>
    <row r="28" spans="1:16" ht="16" thickBot="1">
      <c r="A28" s="15">
        <v>23</v>
      </c>
      <c r="B28" s="16"/>
      <c r="C28" s="56"/>
      <c r="D28" s="56"/>
      <c r="E28" s="56"/>
      <c r="F28" s="56"/>
      <c r="G28" s="56"/>
      <c r="H28" s="56"/>
      <c r="I28" s="174">
        <f t="shared" si="0"/>
        <v>0</v>
      </c>
      <c r="J28" s="174">
        <f t="shared" si="0"/>
        <v>0</v>
      </c>
      <c r="K28" s="56"/>
      <c r="L28" s="56"/>
      <c r="M28" s="183"/>
      <c r="N28" s="183"/>
      <c r="O28" s="29">
        <f t="shared" si="1"/>
        <v>0</v>
      </c>
      <c r="P28" s="29">
        <f t="shared" si="1"/>
        <v>0</v>
      </c>
    </row>
    <row r="29" spans="1:16" ht="16" thickBot="1">
      <c r="A29" s="15">
        <v>24</v>
      </c>
      <c r="B29" s="16"/>
      <c r="C29" s="56"/>
      <c r="D29" s="56"/>
      <c r="E29" s="56"/>
      <c r="F29" s="56"/>
      <c r="G29" s="56"/>
      <c r="H29" s="56"/>
      <c r="I29" s="174">
        <f t="shared" si="0"/>
        <v>0</v>
      </c>
      <c r="J29" s="174">
        <f t="shared" si="0"/>
        <v>0</v>
      </c>
      <c r="K29" s="56"/>
      <c r="L29" s="56"/>
      <c r="M29" s="183"/>
      <c r="N29" s="183"/>
      <c r="O29" s="29">
        <f t="shared" si="1"/>
        <v>0</v>
      </c>
      <c r="P29" s="29">
        <f t="shared" si="1"/>
        <v>0</v>
      </c>
    </row>
    <row r="30" spans="1:16" s="52" customFormat="1" ht="16" thickBot="1">
      <c r="A30" s="13"/>
      <c r="B30" s="55" t="s">
        <v>50</v>
      </c>
      <c r="C30" s="18">
        <f>(C6+C7+C8+C9+C10+C11+C12+C13+C14+C15+C16+C17+C18+C19+C20+C21+C22+C23+C24+C25+C26+C27+C28+C29)/COUNTA($B$6:$B$29)</f>
        <v>0.66666666666666663</v>
      </c>
      <c r="D30" s="18">
        <f t="shared" ref="D30:H30" si="2">(D6+D7+D8+D9+D10+D11+D12+D13+D14+D15+D16+D17+D18+D19+D20+D21+D22+D23+D24+D25+D26+D27+D28+D29)/COUNTA($B$6:$B$29)</f>
        <v>1</v>
      </c>
      <c r="E30" s="18">
        <f t="shared" si="2"/>
        <v>0.66666666666666663</v>
      </c>
      <c r="F30" s="18">
        <f t="shared" si="2"/>
        <v>1</v>
      </c>
      <c r="G30" s="18">
        <f t="shared" si="2"/>
        <v>1</v>
      </c>
      <c r="H30" s="18">
        <f t="shared" si="2"/>
        <v>1.3333333333333333</v>
      </c>
      <c r="I30" s="157">
        <f t="shared" si="0"/>
        <v>0.77777777777777768</v>
      </c>
      <c r="J30" s="157">
        <f t="shared" si="0"/>
        <v>1.1111111111111109</v>
      </c>
      <c r="K30" s="18">
        <f>(K6+K7+K8+K9+K10+K11+K12+K13+K14+K15+K16+K17+K18+K19+K20+K21+K22+K23+K24+K25+K26+K27+K28+K29)/COUNTA($B$6:$B$29)</f>
        <v>1</v>
      </c>
      <c r="L30" s="18">
        <f t="shared" ref="L30:N30" si="3">(L6+L7+L8+L9+L10+L11+L12+L13+L14+L15+L16+L17+L18+L19+L20+L21+L22+L23+L24+L25+L26+L27+L28+L29)/COUNTA($B$6:$B$29)</f>
        <v>1.3333333333333333</v>
      </c>
      <c r="M30" s="18">
        <f t="shared" si="3"/>
        <v>1</v>
      </c>
      <c r="N30" s="18">
        <f t="shared" si="3"/>
        <v>1.3333333333333333</v>
      </c>
      <c r="O30" s="58">
        <f t="shared" si="1"/>
        <v>1</v>
      </c>
      <c r="P30" s="58">
        <f t="shared" si="1"/>
        <v>1.3333333333333333</v>
      </c>
    </row>
    <row r="32" spans="1:16" ht="15.5">
      <c r="B32" s="11" t="s">
        <v>284</v>
      </c>
      <c r="H32" s="11" t="s">
        <v>285</v>
      </c>
    </row>
    <row r="33" spans="2:15" ht="15">
      <c r="B33" s="19" t="s">
        <v>51</v>
      </c>
      <c r="C33" s="20"/>
      <c r="D33" s="20"/>
      <c r="E33" s="20"/>
      <c r="F33" s="20"/>
      <c r="H33" s="455" t="s">
        <v>51</v>
      </c>
      <c r="I33" s="455"/>
      <c r="J33" s="455"/>
      <c r="K33" s="455"/>
    </row>
    <row r="34" spans="2:15" ht="28">
      <c r="B34" s="21"/>
      <c r="C34" s="22" t="s">
        <v>52</v>
      </c>
      <c r="D34" s="31" t="s">
        <v>53</v>
      </c>
      <c r="E34" s="31" t="s">
        <v>54</v>
      </c>
      <c r="F34" s="31" t="s">
        <v>55</v>
      </c>
      <c r="H34" s="456"/>
      <c r="I34" s="456"/>
      <c r="J34" s="456"/>
      <c r="K34" s="457"/>
      <c r="L34" s="22" t="s">
        <v>52</v>
      </c>
      <c r="M34" s="31" t="s">
        <v>53</v>
      </c>
      <c r="N34" s="31" t="s">
        <v>54</v>
      </c>
      <c r="O34" s="31" t="s">
        <v>55</v>
      </c>
    </row>
    <row r="35" spans="2:15" ht="15.5">
      <c r="B35" s="23" t="s">
        <v>56</v>
      </c>
      <c r="C35" s="24">
        <f>COUNTA(B6:B29)</f>
        <v>3</v>
      </c>
      <c r="D35" s="24">
        <f>COUNTIF(I6:I29,"&gt;=3,8")</f>
        <v>0</v>
      </c>
      <c r="E35" s="24">
        <f>COUNTIFS(I6:I29,"&lt;3,7",I6:I29,"&gt;=2,3")</f>
        <v>1</v>
      </c>
      <c r="F35" s="24">
        <f>COUNTIFS(I6:I29,"&lt;2,2",I6:I29,"&gt;0")</f>
        <v>0</v>
      </c>
      <c r="H35" s="454" t="s">
        <v>56</v>
      </c>
      <c r="I35" s="454"/>
      <c r="J35" s="454"/>
      <c r="K35" s="458"/>
      <c r="L35" s="24">
        <f>COUNTA(B6:B29)</f>
        <v>3</v>
      </c>
      <c r="M35" s="24">
        <f>COUNTIF(O6:O29,"&gt;=3,8")</f>
        <v>0</v>
      </c>
      <c r="N35" s="24">
        <f>COUNTIFS(O6:O29,"&lt;3,7",O6:O29,"&gt;=2,3")</f>
        <v>1</v>
      </c>
      <c r="O35" s="24">
        <f>COUNTIFS(O6:O29,"&lt;2,2",O6:O29,"&gt;0")</f>
        <v>0</v>
      </c>
    </row>
    <row r="36" spans="2:15" ht="15.5">
      <c r="B36" s="23" t="s">
        <v>57</v>
      </c>
      <c r="C36" s="24">
        <v>100</v>
      </c>
      <c r="D36" s="173">
        <f>D35*C36/C35</f>
        <v>0</v>
      </c>
      <c r="E36" s="173">
        <f>E35*C36/C35</f>
        <v>33.333333333333336</v>
      </c>
      <c r="F36" s="173">
        <f>F35*C36/C35</f>
        <v>0</v>
      </c>
      <c r="H36" s="454" t="s">
        <v>57</v>
      </c>
      <c r="I36" s="454"/>
      <c r="J36" s="454"/>
      <c r="K36" s="458"/>
      <c r="L36" s="24">
        <v>100</v>
      </c>
      <c r="M36" s="173">
        <f>M35*L36/L35</f>
        <v>0</v>
      </c>
      <c r="N36" s="173">
        <f>N35*L36/L35</f>
        <v>33.333333333333336</v>
      </c>
      <c r="O36" s="173">
        <f>O35*L36/L35</f>
        <v>0</v>
      </c>
    </row>
    <row r="37" spans="2:15" ht="15.5">
      <c r="B37" s="26"/>
      <c r="C37" s="20"/>
      <c r="D37" s="20"/>
      <c r="E37" s="20"/>
      <c r="F37" s="20"/>
      <c r="H37" s="26"/>
      <c r="L37" s="20"/>
      <c r="M37" s="20"/>
      <c r="N37" s="20"/>
      <c r="O37" s="20"/>
    </row>
    <row r="38" spans="2:15" ht="15.5">
      <c r="B38" s="26"/>
      <c r="C38" s="20"/>
      <c r="D38" s="20"/>
      <c r="E38" s="20"/>
      <c r="F38" s="20"/>
      <c r="H38" s="26"/>
      <c r="L38" s="20"/>
      <c r="M38" s="20"/>
      <c r="N38" s="20"/>
      <c r="O38" s="20"/>
    </row>
    <row r="39" spans="2:15" ht="15">
      <c r="B39" s="19" t="s">
        <v>58</v>
      </c>
      <c r="C39" s="20"/>
      <c r="D39" s="20"/>
      <c r="E39" s="20"/>
      <c r="F39" s="20"/>
      <c r="H39" s="459" t="s">
        <v>58</v>
      </c>
      <c r="I39" s="459"/>
      <c r="J39" s="459"/>
      <c r="K39" s="459"/>
      <c r="L39" s="20"/>
      <c r="M39" s="20"/>
      <c r="N39" s="20"/>
      <c r="O39" s="20"/>
    </row>
    <row r="40" spans="2:15" ht="28">
      <c r="B40" s="21"/>
      <c r="C40" s="27" t="s">
        <v>52</v>
      </c>
      <c r="D40" s="31" t="s">
        <v>53</v>
      </c>
      <c r="E40" s="31" t="s">
        <v>54</v>
      </c>
      <c r="F40" s="31" t="s">
        <v>55</v>
      </c>
      <c r="H40" s="453"/>
      <c r="I40" s="453"/>
      <c r="J40" s="453"/>
      <c r="K40" s="453"/>
      <c r="L40" s="121" t="s">
        <v>52</v>
      </c>
      <c r="M40" s="31" t="s">
        <v>53</v>
      </c>
      <c r="N40" s="31" t="s">
        <v>54</v>
      </c>
      <c r="O40" s="31" t="s">
        <v>55</v>
      </c>
    </row>
    <row r="41" spans="2:15" ht="15.5">
      <c r="B41" s="23" t="s">
        <v>56</v>
      </c>
      <c r="C41" s="24">
        <f>COUNTA(B5:B28)</f>
        <v>3</v>
      </c>
      <c r="D41" s="24">
        <f>COUNTIF(J6:J29,"&gt;=3,8")</f>
        <v>0</v>
      </c>
      <c r="E41" s="24">
        <f>COUNTIFS(J6:J29,"&lt;3,7",J6:J29,"&gt;=2,3")</f>
        <v>1</v>
      </c>
      <c r="F41" s="24">
        <f>COUNTIFS(J6:J29,"&lt;2,2",J6:J29,"&gt;0")</f>
        <v>0</v>
      </c>
      <c r="H41" s="454" t="s">
        <v>56</v>
      </c>
      <c r="I41" s="454"/>
      <c r="J41" s="454"/>
      <c r="K41" s="454"/>
      <c r="L41" s="175">
        <f>COUNTA(B6:B29)</f>
        <v>3</v>
      </c>
      <c r="M41" s="24">
        <f>COUNTIF(P6:P29,"&gt;=3,8")</f>
        <v>1</v>
      </c>
      <c r="N41" s="24">
        <f>COUNTIFS(P6:P29,"&lt;3,7",P6:P29,"&gt;=2,3")</f>
        <v>0</v>
      </c>
      <c r="O41" s="24">
        <f>COUNTIFS(O6:O29,"&lt;2,2",O6:O29,"&gt;0")</f>
        <v>0</v>
      </c>
    </row>
    <row r="42" spans="2:15" ht="15.5">
      <c r="B42" s="23" t="s">
        <v>57</v>
      </c>
      <c r="C42" s="24">
        <v>100</v>
      </c>
      <c r="D42" s="173">
        <f>D41*C42/C41</f>
        <v>0</v>
      </c>
      <c r="E42" s="173">
        <f>E41*C42/C41</f>
        <v>33.333333333333336</v>
      </c>
      <c r="F42" s="173">
        <f>F41*C42/C41</f>
        <v>0</v>
      </c>
      <c r="H42" s="454" t="s">
        <v>57</v>
      </c>
      <c r="I42" s="454"/>
      <c r="J42" s="454"/>
      <c r="K42" s="454"/>
      <c r="L42" s="175">
        <v>100</v>
      </c>
      <c r="M42" s="173">
        <f>M41*L42/L41</f>
        <v>33.333333333333336</v>
      </c>
      <c r="N42" s="173">
        <f>N41*L42/L41</f>
        <v>0</v>
      </c>
      <c r="O42" s="173">
        <f>O41*L42/L41</f>
        <v>0</v>
      </c>
    </row>
    <row r="43" spans="2:15">
      <c r="H43" s="122"/>
      <c r="I43" s="122"/>
      <c r="J43" s="122"/>
      <c r="K43" s="122"/>
    </row>
  </sheetData>
  <sheetProtection algorithmName="SHA-512" hashValue="RVf7VhvCM+VqnZWrNyAa9I7l6mkY2FJKj58YGH/3I3Z3SOx0zKaMZXrlTGXfSGmghUg2yTuy1F4nKo055LLwaw==" saltValue="2ik0CkdabE3jDXlm/XTR7Q==" spinCount="100000" sheet="1" objects="1" formatCells="0" formatColumns="0" formatRows="0" insertColumns="0" insertRows="0" insertHyperlinks="0" deleteColumns="0" deleteRows="0" sort="0" autoFilter="0" pivotTables="0"/>
  <mergeCells count="19">
    <mergeCell ref="H40:K40"/>
    <mergeCell ref="H41:K41"/>
    <mergeCell ref="H42:K42"/>
    <mergeCell ref="M4:N4"/>
    <mergeCell ref="H33:K33"/>
    <mergeCell ref="H34:K34"/>
    <mergeCell ref="H35:K35"/>
    <mergeCell ref="H36:K36"/>
    <mergeCell ref="H39:K39"/>
    <mergeCell ref="A3:A5"/>
    <mergeCell ref="B3:B5"/>
    <mergeCell ref="C3:H3"/>
    <mergeCell ref="I3:J4"/>
    <mergeCell ref="K3:N3"/>
    <mergeCell ref="O3:P4"/>
    <mergeCell ref="C4:D4"/>
    <mergeCell ref="E4:F4"/>
    <mergeCell ref="G4:H4"/>
    <mergeCell ref="K4:L4"/>
  </mergeCells>
  <hyperlinks>
    <hyperlink ref="M1" location="ОГЛАВЛЕНИЕ!A1" display="ОГЛАВЛЕНИЕ" xr:uid="{00000000-0004-0000-1500-000000000000}"/>
  </hyperlinks>
  <pageMargins left="0.7" right="0.7" top="0.75" bottom="0.75" header="0.3" footer="0.3"/>
  <pageSetup paperSize="9" scale="53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1">
    <tabColor rgb="FFFFFF00"/>
    <pageSetUpPr fitToPage="1"/>
  </sheetPr>
  <dimension ref="A1:I57"/>
  <sheetViews>
    <sheetView view="pageLayout" topLeftCell="A52" zoomScale="70" zoomScaleNormal="100" zoomScalePageLayoutView="70" workbookViewId="0">
      <selection activeCell="H6" sqref="H6"/>
    </sheetView>
  </sheetViews>
  <sheetFormatPr defaultColWidth="9.1796875" defaultRowHeight="14.5"/>
  <cols>
    <col min="1" max="1" width="11.453125" style="1" customWidth="1"/>
    <col min="2" max="2" width="18.453125" style="1" customWidth="1"/>
    <col min="3" max="3" width="18" style="1" customWidth="1"/>
    <col min="4" max="4" width="19.1796875" style="1" customWidth="1"/>
    <col min="5" max="5" width="17.54296875" style="1" customWidth="1"/>
    <col min="6" max="6" width="17.81640625" style="1" customWidth="1"/>
    <col min="7" max="7" width="18.1796875" style="1" customWidth="1"/>
    <col min="8" max="8" width="15.453125" style="1" customWidth="1"/>
    <col min="9" max="16384" width="9.1796875" style="1"/>
  </cols>
  <sheetData>
    <row r="1" spans="1:9" ht="17.5">
      <c r="A1" s="361" t="s">
        <v>175</v>
      </c>
      <c r="B1" s="361"/>
      <c r="C1" s="361"/>
      <c r="D1" s="361"/>
      <c r="E1" s="361"/>
      <c r="F1" s="361"/>
      <c r="G1" s="361"/>
      <c r="H1" s="361"/>
    </row>
    <row r="2" spans="1:9" ht="17.5">
      <c r="A2" s="361" t="s">
        <v>286</v>
      </c>
      <c r="B2" s="361"/>
      <c r="C2" s="361"/>
      <c r="D2" s="361"/>
      <c r="E2" s="361"/>
      <c r="F2" s="361"/>
      <c r="G2" s="361"/>
      <c r="H2" s="361"/>
    </row>
    <row r="3" spans="1:9" ht="17.5">
      <c r="A3" s="2"/>
      <c r="B3" s="2"/>
      <c r="C3" s="2"/>
      <c r="D3" s="2"/>
      <c r="E3" s="2"/>
      <c r="F3" s="2"/>
      <c r="G3" s="2"/>
      <c r="H3" s="184" t="s">
        <v>394</v>
      </c>
      <c r="I3" s="185"/>
    </row>
    <row r="4" spans="1:9" ht="45">
      <c r="A4" s="3"/>
      <c r="B4" s="59" t="s">
        <v>287</v>
      </c>
      <c r="C4" s="59" t="s">
        <v>288</v>
      </c>
      <c r="D4" s="59" t="s">
        <v>289</v>
      </c>
      <c r="E4" s="4" t="s">
        <v>290</v>
      </c>
      <c r="F4" s="5" t="s">
        <v>291</v>
      </c>
      <c r="G4" s="5" t="s">
        <v>292</v>
      </c>
      <c r="H4" s="6" t="s">
        <v>293</v>
      </c>
    </row>
    <row r="5" spans="1:9" ht="15">
      <c r="A5" s="7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9">
        <v>7</v>
      </c>
    </row>
    <row r="6" spans="1:9" ht="18">
      <c r="A6" s="10" t="s">
        <v>133</v>
      </c>
      <c r="B6" s="160">
        <f>'ХЭ-1'!Q30</f>
        <v>1.5714285714285714</v>
      </c>
      <c r="C6" s="160">
        <f>'ХЭ-2'!M30</f>
        <v>1.7333333333333332</v>
      </c>
      <c r="D6" s="160">
        <f>'ХЭ-3.1'!V30</f>
        <v>0.86666666666666659</v>
      </c>
      <c r="E6" s="160">
        <f>'ХЭ-4'!AI30</f>
        <v>1.6249999999999996</v>
      </c>
      <c r="F6" s="160">
        <f>'ХЭ-5'!I30</f>
        <v>0.77777777777777768</v>
      </c>
      <c r="G6" s="160">
        <f>'ХЭ-5'!O30</f>
        <v>1</v>
      </c>
      <c r="H6" s="161">
        <f>(B6+C6+D6+E6+F6+G6)/6</f>
        <v>1.2623677248677247</v>
      </c>
    </row>
    <row r="7" spans="1:9" ht="18">
      <c r="A7" s="10" t="s">
        <v>134</v>
      </c>
      <c r="B7" s="160">
        <f>'ХЭ-1'!R30</f>
        <v>2.1428571428571428</v>
      </c>
      <c r="C7" s="160">
        <f>'ХЭ-2'!N30</f>
        <v>2.4666666666666668</v>
      </c>
      <c r="D7" s="160">
        <f>'ХЭ-3.1'!W30</f>
        <v>1.216666666666667</v>
      </c>
      <c r="E7" s="160">
        <f>'ХЭ-4'!AJ30</f>
        <v>2.375</v>
      </c>
      <c r="F7" s="160">
        <f>'ХЭ-5'!J30</f>
        <v>1.1111111111111109</v>
      </c>
      <c r="G7" s="160">
        <f>'ХЭ-5'!P30</f>
        <v>1.3333333333333333</v>
      </c>
      <c r="H7" s="161">
        <f>(B7+C7+D7+E7+F7+G7)/6</f>
        <v>1.7742724867724868</v>
      </c>
    </row>
    <row r="28" spans="1:8" ht="15.5">
      <c r="A28" s="11" t="s">
        <v>135</v>
      </c>
    </row>
    <row r="29" spans="1:8" ht="15.5">
      <c r="A29" s="359" t="s">
        <v>136</v>
      </c>
      <c r="B29" s="359"/>
      <c r="C29" s="360"/>
      <c r="D29" s="360"/>
      <c r="E29" s="360"/>
      <c r="F29" s="360"/>
      <c r="G29" s="360"/>
      <c r="H29" s="360"/>
    </row>
    <row r="30" spans="1:8">
      <c r="A30" s="67"/>
      <c r="B30" s="67"/>
      <c r="C30" s="358"/>
      <c r="D30" s="358"/>
      <c r="E30" s="358"/>
      <c r="F30" s="358"/>
      <c r="G30" s="358"/>
      <c r="H30" s="358"/>
    </row>
    <row r="31" spans="1:8">
      <c r="A31" s="66"/>
      <c r="B31" s="66"/>
      <c r="C31" s="358"/>
      <c r="D31" s="358"/>
      <c r="E31" s="358"/>
      <c r="F31" s="358"/>
      <c r="G31" s="358"/>
      <c r="H31" s="358"/>
    </row>
    <row r="32" spans="1:8">
      <c r="A32" s="66"/>
      <c r="B32" s="66"/>
      <c r="C32" s="358"/>
      <c r="D32" s="358"/>
      <c r="E32" s="358"/>
      <c r="F32" s="358"/>
      <c r="G32" s="358"/>
      <c r="H32" s="358"/>
    </row>
    <row r="33" spans="1:8">
      <c r="A33" s="66"/>
      <c r="B33" s="66"/>
      <c r="C33" s="358"/>
      <c r="D33" s="358"/>
      <c r="E33" s="358"/>
      <c r="F33" s="358"/>
      <c r="G33" s="358"/>
      <c r="H33" s="358"/>
    </row>
    <row r="34" spans="1:8">
      <c r="A34" s="66"/>
      <c r="B34" s="66"/>
      <c r="C34" s="358"/>
      <c r="D34" s="358"/>
      <c r="E34" s="358"/>
      <c r="F34" s="358"/>
      <c r="G34" s="358"/>
      <c r="H34" s="358"/>
    </row>
    <row r="35" spans="1:8">
      <c r="A35" s="66"/>
      <c r="B35" s="66"/>
      <c r="C35" s="358"/>
      <c r="D35" s="358"/>
      <c r="E35" s="358"/>
      <c r="F35" s="358"/>
      <c r="G35" s="358"/>
      <c r="H35" s="358"/>
    </row>
    <row r="36" spans="1:8">
      <c r="A36" s="66"/>
      <c r="B36" s="66"/>
      <c r="C36" s="358"/>
      <c r="D36" s="358"/>
      <c r="E36" s="358"/>
      <c r="F36" s="358"/>
      <c r="G36" s="358"/>
      <c r="H36" s="358"/>
    </row>
    <row r="37" spans="1:8">
      <c r="A37" s="66"/>
      <c r="B37" s="66"/>
      <c r="C37" s="358"/>
      <c r="D37" s="358"/>
      <c r="E37" s="358"/>
      <c r="F37" s="358"/>
      <c r="G37" s="358"/>
      <c r="H37" s="358"/>
    </row>
    <row r="38" spans="1:8">
      <c r="A38" s="66"/>
      <c r="B38" s="66"/>
      <c r="C38" s="358"/>
      <c r="D38" s="358"/>
      <c r="E38" s="358"/>
      <c r="F38" s="358"/>
      <c r="G38" s="358"/>
      <c r="H38" s="358"/>
    </row>
    <row r="39" spans="1:8">
      <c r="A39" s="66"/>
      <c r="B39" s="66"/>
      <c r="C39" s="358"/>
      <c r="D39" s="358"/>
      <c r="E39" s="358"/>
      <c r="F39" s="358"/>
      <c r="G39" s="358"/>
      <c r="H39" s="358"/>
    </row>
    <row r="40" spans="1:8">
      <c r="A40" s="66"/>
      <c r="B40" s="66"/>
      <c r="C40" s="358"/>
      <c r="D40" s="358"/>
      <c r="E40" s="358"/>
      <c r="F40" s="358"/>
      <c r="G40" s="358"/>
      <c r="H40" s="358"/>
    </row>
    <row r="41" spans="1:8">
      <c r="A41" s="66"/>
      <c r="B41" s="66"/>
      <c r="C41" s="358"/>
      <c r="D41" s="358"/>
      <c r="E41" s="358"/>
      <c r="F41" s="358"/>
      <c r="G41" s="358"/>
      <c r="H41" s="358"/>
    </row>
    <row r="43" spans="1:8" ht="15.5">
      <c r="A43" s="359" t="s">
        <v>137</v>
      </c>
      <c r="B43" s="359"/>
      <c r="C43" s="360"/>
      <c r="D43" s="360"/>
      <c r="E43" s="360"/>
      <c r="F43" s="360"/>
      <c r="G43" s="360"/>
      <c r="H43" s="360"/>
    </row>
    <row r="44" spans="1:8">
      <c r="A44" s="67"/>
      <c r="B44" s="67"/>
      <c r="C44" s="358"/>
      <c r="D44" s="358"/>
      <c r="E44" s="358"/>
      <c r="F44" s="358"/>
      <c r="G44" s="358"/>
      <c r="H44" s="358"/>
    </row>
    <row r="45" spans="1:8">
      <c r="A45" s="66"/>
      <c r="B45" s="66"/>
      <c r="C45" s="358"/>
      <c r="D45" s="358"/>
      <c r="E45" s="358"/>
      <c r="F45" s="358"/>
      <c r="G45" s="358"/>
      <c r="H45" s="358"/>
    </row>
    <row r="46" spans="1:8">
      <c r="A46" s="66"/>
      <c r="B46" s="66"/>
      <c r="C46" s="358"/>
      <c r="D46" s="358"/>
      <c r="E46" s="358"/>
      <c r="F46" s="358"/>
      <c r="G46" s="358"/>
      <c r="H46" s="358"/>
    </row>
    <row r="47" spans="1:8">
      <c r="A47" s="66"/>
      <c r="B47" s="66"/>
      <c r="C47" s="358"/>
      <c r="D47" s="358"/>
      <c r="E47" s="358"/>
      <c r="F47" s="358"/>
      <c r="G47" s="358"/>
      <c r="H47" s="358"/>
    </row>
    <row r="48" spans="1:8">
      <c r="A48" s="66"/>
      <c r="B48" s="66"/>
      <c r="C48" s="358"/>
      <c r="D48" s="358"/>
      <c r="E48" s="358"/>
      <c r="F48" s="358"/>
      <c r="G48" s="358"/>
      <c r="H48" s="358"/>
    </row>
    <row r="49" spans="1:8">
      <c r="A49" s="66"/>
      <c r="B49" s="66"/>
      <c r="C49" s="358"/>
      <c r="D49" s="358"/>
      <c r="E49" s="358"/>
      <c r="F49" s="358"/>
      <c r="G49" s="358"/>
      <c r="H49" s="358"/>
    </row>
    <row r="50" spans="1:8">
      <c r="A50" s="66"/>
      <c r="B50" s="66"/>
      <c r="C50" s="358"/>
      <c r="D50" s="358"/>
      <c r="E50" s="358"/>
      <c r="F50" s="358"/>
      <c r="G50" s="358"/>
      <c r="H50" s="358"/>
    </row>
    <row r="51" spans="1:8">
      <c r="A51" s="66"/>
      <c r="B51" s="66"/>
      <c r="C51" s="358"/>
      <c r="D51" s="358"/>
      <c r="E51" s="358"/>
      <c r="F51" s="358"/>
      <c r="G51" s="358"/>
      <c r="H51" s="358"/>
    </row>
    <row r="52" spans="1:8">
      <c r="A52" s="66"/>
      <c r="B52" s="66"/>
      <c r="C52" s="358"/>
      <c r="D52" s="358"/>
      <c r="E52" s="358"/>
      <c r="F52" s="358"/>
      <c r="G52" s="358"/>
      <c r="H52" s="358"/>
    </row>
    <row r="53" spans="1:8">
      <c r="A53" s="66"/>
      <c r="B53" s="66"/>
      <c r="C53" s="358"/>
      <c r="D53" s="358"/>
      <c r="E53" s="358"/>
      <c r="F53" s="358"/>
      <c r="G53" s="358"/>
      <c r="H53" s="358"/>
    </row>
    <row r="54" spans="1:8">
      <c r="A54" s="66"/>
      <c r="B54" s="66"/>
      <c r="C54" s="358"/>
      <c r="D54" s="358"/>
      <c r="E54" s="358"/>
      <c r="F54" s="358"/>
      <c r="G54" s="358"/>
      <c r="H54" s="358"/>
    </row>
    <row r="55" spans="1:8">
      <c r="A55" s="66"/>
      <c r="B55" s="66"/>
      <c r="C55" s="358"/>
      <c r="D55" s="358"/>
      <c r="E55" s="358"/>
      <c r="F55" s="358"/>
      <c r="G55" s="358"/>
      <c r="H55" s="358"/>
    </row>
    <row r="56" spans="1:8">
      <c r="A56" s="66"/>
      <c r="B56" s="66"/>
      <c r="C56" s="358"/>
      <c r="D56" s="358"/>
      <c r="E56" s="358"/>
      <c r="F56" s="358"/>
      <c r="G56" s="358"/>
      <c r="H56" s="358"/>
    </row>
    <row r="57" spans="1:8">
      <c r="A57" s="66"/>
      <c r="B57" s="66"/>
      <c r="C57" s="358"/>
      <c r="D57" s="358"/>
      <c r="E57" s="358"/>
      <c r="F57" s="358"/>
      <c r="G57" s="358"/>
      <c r="H57" s="358"/>
    </row>
  </sheetData>
  <sheetProtection algorithmName="SHA-512" hashValue="mU9DKwRI1KmSGUB0+TKJhJWSs60b/oolCyzj1+d8v8AOQ/vhaXZL1jQ8Yr184O6kVLPxi/os5LPudy7qSOiKLg==" saltValue="WA7dUjchbOt0IROdzQ2b/Q==" spinCount="100000" sheet="1" formatCells="0" formatColumns="0" formatRows="0" insertColumns="0" insertRows="0" insertHyperlinks="0" deleteColumns="0" deleteRows="0" sort="0" autoFilter="0" pivotTables="0"/>
  <mergeCells count="32">
    <mergeCell ref="C56:H56"/>
    <mergeCell ref="C57:H57"/>
    <mergeCell ref="C50:H50"/>
    <mergeCell ref="C51:H51"/>
    <mergeCell ref="C52:H52"/>
    <mergeCell ref="C53:H53"/>
    <mergeCell ref="C54:H54"/>
    <mergeCell ref="C55:H55"/>
    <mergeCell ref="C49:H49"/>
    <mergeCell ref="C38:H38"/>
    <mergeCell ref="C39:H39"/>
    <mergeCell ref="C40:H40"/>
    <mergeCell ref="C41:H41"/>
    <mergeCell ref="C44:H44"/>
    <mergeCell ref="C45:H45"/>
    <mergeCell ref="C46:H46"/>
    <mergeCell ref="C47:H47"/>
    <mergeCell ref="C48:H48"/>
    <mergeCell ref="A43:B43"/>
    <mergeCell ref="C43:H43"/>
    <mergeCell ref="C32:H32"/>
    <mergeCell ref="C33:H33"/>
    <mergeCell ref="C34:H34"/>
    <mergeCell ref="C35:H35"/>
    <mergeCell ref="C36:H36"/>
    <mergeCell ref="C37:H37"/>
    <mergeCell ref="C31:H31"/>
    <mergeCell ref="A1:H1"/>
    <mergeCell ref="A2:H2"/>
    <mergeCell ref="A29:B29"/>
    <mergeCell ref="C29:H29"/>
    <mergeCell ref="C30:H30"/>
  </mergeCells>
  <hyperlinks>
    <hyperlink ref="H3" location="ОГЛАВЛЕНИЕ!A1" display="ОГЛАВЛЕНИЕ" xr:uid="{00000000-0004-0000-1600-000000000000}"/>
  </hyperlinks>
  <pageMargins left="0.7" right="0.7" top="0.75" bottom="0.75" header="0.3" footer="0.3"/>
  <pageSetup paperSize="9" scale="64" orientation="portrait" verticalDpi="0" r:id="rId1"/>
  <headerFooter>
    <oddHeader>&amp;LДиагностика индивидуального развития детей 6-7 лет с ТНР&amp;R&amp;"Monotype Corsiva,обычный"&amp;12О.В. Яковлева</oddHeader>
    <oddFooter>&amp;R&amp;"Monotype Corsiva"&amp;12https://vk.com/travel_posobiya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2">
    <tabColor rgb="FF00B0F0"/>
    <pageSetUpPr fitToPage="1"/>
  </sheetPr>
  <dimension ref="A1:AN42"/>
  <sheetViews>
    <sheetView view="pageLayout" zoomScale="55" zoomScaleNormal="70" zoomScalePageLayoutView="55" workbookViewId="0">
      <selection activeCell="C8" sqref="C8:AL31"/>
    </sheetView>
  </sheetViews>
  <sheetFormatPr defaultColWidth="9.1796875" defaultRowHeight="14.5"/>
  <cols>
    <col min="1" max="1" width="9.1796875" style="1"/>
    <col min="2" max="2" width="27.453125" style="1" customWidth="1"/>
    <col min="3" max="16384" width="9.1796875" style="1"/>
  </cols>
  <sheetData>
    <row r="1" spans="1:40" ht="17.5">
      <c r="A1" s="260" t="s">
        <v>294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</row>
    <row r="2" spans="1:40" ht="17.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ht="17.5">
      <c r="A3" s="34" t="s">
        <v>295</v>
      </c>
      <c r="AJ3" s="243" t="s">
        <v>394</v>
      </c>
      <c r="AK3" s="243"/>
    </row>
    <row r="4" spans="1:40" ht="18.5" thickBot="1">
      <c r="A4" s="35"/>
    </row>
    <row r="5" spans="1:40">
      <c r="A5" s="268" t="s">
        <v>11</v>
      </c>
      <c r="B5" s="268" t="s">
        <v>12</v>
      </c>
      <c r="C5" s="368" t="s">
        <v>296</v>
      </c>
      <c r="D5" s="369"/>
      <c r="E5" s="366" t="s">
        <v>297</v>
      </c>
      <c r="F5" s="366"/>
      <c r="G5" s="366" t="s">
        <v>298</v>
      </c>
      <c r="H5" s="366"/>
      <c r="I5" s="315" t="s">
        <v>299</v>
      </c>
      <c r="J5" s="279"/>
      <c r="K5" s="278" t="s">
        <v>300</v>
      </c>
      <c r="L5" s="315"/>
      <c r="M5" s="278" t="s">
        <v>301</v>
      </c>
      <c r="N5" s="279"/>
      <c r="O5" s="315" t="s">
        <v>302</v>
      </c>
      <c r="P5" s="279"/>
      <c r="Q5" s="278" t="s">
        <v>303</v>
      </c>
      <c r="R5" s="279"/>
      <c r="S5" s="278" t="s">
        <v>304</v>
      </c>
      <c r="T5" s="279"/>
      <c r="U5" s="278" t="s">
        <v>305</v>
      </c>
      <c r="V5" s="279"/>
      <c r="W5" s="278" t="s">
        <v>306</v>
      </c>
      <c r="X5" s="279"/>
      <c r="Y5" s="278" t="s">
        <v>307</v>
      </c>
      <c r="Z5" s="279"/>
      <c r="AA5" s="278" t="s">
        <v>308</v>
      </c>
      <c r="AB5" s="279"/>
      <c r="AC5" s="278" t="s">
        <v>309</v>
      </c>
      <c r="AD5" s="279"/>
      <c r="AE5" s="278" t="s">
        <v>310</v>
      </c>
      <c r="AF5" s="279"/>
      <c r="AG5" s="278" t="s">
        <v>311</v>
      </c>
      <c r="AH5" s="279"/>
      <c r="AI5" s="278" t="s">
        <v>312</v>
      </c>
      <c r="AJ5" s="279"/>
      <c r="AK5" s="278" t="s">
        <v>313</v>
      </c>
      <c r="AL5" s="279"/>
      <c r="AM5" s="362" t="s">
        <v>21</v>
      </c>
      <c r="AN5" s="363"/>
    </row>
    <row r="6" spans="1:40" ht="132" customHeight="1" thickBot="1">
      <c r="A6" s="269"/>
      <c r="B6" s="269"/>
      <c r="C6" s="370"/>
      <c r="D6" s="371"/>
      <c r="E6" s="367"/>
      <c r="F6" s="367"/>
      <c r="G6" s="367"/>
      <c r="H6" s="367"/>
      <c r="I6" s="317"/>
      <c r="J6" s="318"/>
      <c r="K6" s="316"/>
      <c r="L6" s="317"/>
      <c r="M6" s="316"/>
      <c r="N6" s="318"/>
      <c r="O6" s="317"/>
      <c r="P6" s="318"/>
      <c r="Q6" s="316"/>
      <c r="R6" s="318"/>
      <c r="S6" s="316"/>
      <c r="T6" s="318"/>
      <c r="U6" s="316"/>
      <c r="V6" s="318"/>
      <c r="W6" s="316"/>
      <c r="X6" s="318"/>
      <c r="Y6" s="316"/>
      <c r="Z6" s="318"/>
      <c r="AA6" s="316"/>
      <c r="AB6" s="318"/>
      <c r="AC6" s="316"/>
      <c r="AD6" s="318"/>
      <c r="AE6" s="316"/>
      <c r="AF6" s="318"/>
      <c r="AG6" s="316"/>
      <c r="AH6" s="318"/>
      <c r="AI6" s="316"/>
      <c r="AJ6" s="318"/>
      <c r="AK6" s="316"/>
      <c r="AL6" s="318"/>
      <c r="AM6" s="364"/>
      <c r="AN6" s="365"/>
    </row>
    <row r="7" spans="1:40" ht="16" thickBot="1">
      <c r="A7" s="270"/>
      <c r="B7" s="270"/>
      <c r="C7" s="14" t="s">
        <v>45</v>
      </c>
      <c r="D7" s="14" t="s">
        <v>46</v>
      </c>
      <c r="E7" s="14" t="s">
        <v>45</v>
      </c>
      <c r="F7" s="14" t="s">
        <v>46</v>
      </c>
      <c r="G7" s="14" t="s">
        <v>45</v>
      </c>
      <c r="H7" s="14" t="s">
        <v>46</v>
      </c>
      <c r="I7" s="14" t="s">
        <v>45</v>
      </c>
      <c r="J7" s="14" t="s">
        <v>46</v>
      </c>
      <c r="K7" s="14" t="s">
        <v>45</v>
      </c>
      <c r="L7" s="14" t="s">
        <v>46</v>
      </c>
      <c r="M7" s="14" t="s">
        <v>45</v>
      </c>
      <c r="N7" s="14" t="s">
        <v>46</v>
      </c>
      <c r="O7" s="14" t="s">
        <v>45</v>
      </c>
      <c r="P7" s="14" t="s">
        <v>46</v>
      </c>
      <c r="Q7" s="14" t="s">
        <v>45</v>
      </c>
      <c r="R7" s="14" t="s">
        <v>46</v>
      </c>
      <c r="S7" s="14" t="s">
        <v>45</v>
      </c>
      <c r="T7" s="14" t="s">
        <v>46</v>
      </c>
      <c r="U7" s="14" t="s">
        <v>45</v>
      </c>
      <c r="V7" s="14" t="s">
        <v>46</v>
      </c>
      <c r="W7" s="14" t="s">
        <v>45</v>
      </c>
      <c r="X7" s="14" t="s">
        <v>46</v>
      </c>
      <c r="Y7" s="14" t="s">
        <v>45</v>
      </c>
      <c r="Z7" s="14" t="s">
        <v>46</v>
      </c>
      <c r="AA7" s="14" t="s">
        <v>314</v>
      </c>
      <c r="AB7" s="14" t="s">
        <v>46</v>
      </c>
      <c r="AC7" s="14" t="s">
        <v>45</v>
      </c>
      <c r="AD7" s="14" t="s">
        <v>46</v>
      </c>
      <c r="AE7" s="14" t="s">
        <v>45</v>
      </c>
      <c r="AF7" s="14" t="s">
        <v>46</v>
      </c>
      <c r="AG7" s="14" t="s">
        <v>45</v>
      </c>
      <c r="AH7" s="14" t="s">
        <v>46</v>
      </c>
      <c r="AI7" s="14" t="s">
        <v>45</v>
      </c>
      <c r="AJ7" s="14" t="s">
        <v>46</v>
      </c>
      <c r="AK7" s="14" t="s">
        <v>45</v>
      </c>
      <c r="AL7" s="14" t="s">
        <v>46</v>
      </c>
      <c r="AM7" s="36" t="s">
        <v>45</v>
      </c>
      <c r="AN7" s="36" t="s">
        <v>46</v>
      </c>
    </row>
    <row r="8" spans="1:40" ht="16" thickBot="1">
      <c r="A8" s="15">
        <v>1</v>
      </c>
      <c r="B8" s="16" t="s">
        <v>47</v>
      </c>
      <c r="C8" s="57">
        <v>2</v>
      </c>
      <c r="D8" s="57">
        <v>3</v>
      </c>
      <c r="E8" s="57">
        <v>2</v>
      </c>
      <c r="F8" s="57">
        <v>3</v>
      </c>
      <c r="G8" s="57">
        <v>2</v>
      </c>
      <c r="H8" s="57">
        <v>3</v>
      </c>
      <c r="I8" s="57">
        <v>3</v>
      </c>
      <c r="J8" s="57">
        <v>4</v>
      </c>
      <c r="K8" s="57">
        <v>2</v>
      </c>
      <c r="L8" s="57">
        <v>3</v>
      </c>
      <c r="M8" s="57">
        <v>1</v>
      </c>
      <c r="N8" s="57">
        <v>2</v>
      </c>
      <c r="O8" s="57">
        <v>1</v>
      </c>
      <c r="P8" s="57">
        <v>2</v>
      </c>
      <c r="Q8" s="57">
        <v>2</v>
      </c>
      <c r="R8" s="57">
        <v>3</v>
      </c>
      <c r="S8" s="57">
        <v>2</v>
      </c>
      <c r="T8" s="57">
        <v>3</v>
      </c>
      <c r="U8" s="57">
        <v>2</v>
      </c>
      <c r="V8" s="57">
        <v>3</v>
      </c>
      <c r="W8" s="57">
        <v>2</v>
      </c>
      <c r="X8" s="57">
        <v>3</v>
      </c>
      <c r="Y8" s="57">
        <v>2</v>
      </c>
      <c r="Z8" s="57">
        <v>3</v>
      </c>
      <c r="AA8" s="57">
        <v>2</v>
      </c>
      <c r="AB8" s="57">
        <v>3</v>
      </c>
      <c r="AC8" s="57">
        <v>1</v>
      </c>
      <c r="AD8" s="57">
        <v>2</v>
      </c>
      <c r="AE8" s="57">
        <v>1</v>
      </c>
      <c r="AF8" s="57">
        <v>2</v>
      </c>
      <c r="AG8" s="57">
        <v>1</v>
      </c>
      <c r="AH8" s="57">
        <v>2</v>
      </c>
      <c r="AI8" s="57">
        <v>2</v>
      </c>
      <c r="AJ8" s="57">
        <v>3</v>
      </c>
      <c r="AK8" s="57">
        <v>2</v>
      </c>
      <c r="AL8" s="57">
        <v>3</v>
      </c>
      <c r="AM8" s="178">
        <f>(C8+E8+G8+I8+K8+M8+O8+Q8+S8+U8+W8+Y8+AA8+AC8+AE8+AG8+AI8+AK8)/18</f>
        <v>1.7777777777777777</v>
      </c>
      <c r="AN8" s="178">
        <f>(D8+F8+H8+J8+L8+N8+P8+R8+T8+V8+X8+Z8+AB8+AD8+AF8+AH8+AJ8+AL8)/18</f>
        <v>2.7777777777777777</v>
      </c>
    </row>
    <row r="9" spans="1:40" ht="16" thickBot="1">
      <c r="A9" s="15">
        <v>2</v>
      </c>
      <c r="B9" s="16" t="s">
        <v>48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178">
        <f t="shared" ref="AM9:AN32" si="0">(C9+E9+G9+I9+K9+M9+O9+Q9+S9+U9+W9+Y9+AA9+AC9+AE9+AG9+AI9+AK9)/18</f>
        <v>0</v>
      </c>
      <c r="AN9" s="178">
        <f t="shared" si="0"/>
        <v>0</v>
      </c>
    </row>
    <row r="10" spans="1:40" ht="20.25" customHeight="1" thickBot="1">
      <c r="A10" s="15">
        <v>3</v>
      </c>
      <c r="B10" s="16" t="s">
        <v>49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178">
        <f t="shared" si="0"/>
        <v>0</v>
      </c>
      <c r="AN10" s="178">
        <f t="shared" si="0"/>
        <v>0</v>
      </c>
    </row>
    <row r="11" spans="1:40" ht="16" thickBot="1">
      <c r="A11" s="15">
        <v>4</v>
      </c>
      <c r="B11" s="16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178">
        <f t="shared" si="0"/>
        <v>0</v>
      </c>
      <c r="AN11" s="178">
        <f t="shared" si="0"/>
        <v>0</v>
      </c>
    </row>
    <row r="12" spans="1:40" ht="16" thickBot="1">
      <c r="A12" s="15">
        <v>5</v>
      </c>
      <c r="B12" s="1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178">
        <f t="shared" si="0"/>
        <v>0</v>
      </c>
      <c r="AN12" s="178">
        <f t="shared" si="0"/>
        <v>0</v>
      </c>
    </row>
    <row r="13" spans="1:40" ht="16" thickBot="1">
      <c r="A13" s="15">
        <v>6</v>
      </c>
      <c r="B13" s="1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178">
        <f t="shared" si="0"/>
        <v>0</v>
      </c>
      <c r="AN13" s="178">
        <f t="shared" si="0"/>
        <v>0</v>
      </c>
    </row>
    <row r="14" spans="1:40" ht="16" thickBot="1">
      <c r="A14" s="15">
        <v>7</v>
      </c>
      <c r="B14" s="1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178">
        <f t="shared" si="0"/>
        <v>0</v>
      </c>
      <c r="AN14" s="178">
        <f t="shared" si="0"/>
        <v>0</v>
      </c>
    </row>
    <row r="15" spans="1:40" ht="16" thickBot="1">
      <c r="A15" s="15">
        <v>8</v>
      </c>
      <c r="B15" s="1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178">
        <f t="shared" si="0"/>
        <v>0</v>
      </c>
      <c r="AN15" s="178">
        <f t="shared" si="0"/>
        <v>0</v>
      </c>
    </row>
    <row r="16" spans="1:40" ht="16" thickBot="1">
      <c r="A16" s="15">
        <v>9</v>
      </c>
      <c r="B16" s="1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178">
        <f t="shared" si="0"/>
        <v>0</v>
      </c>
      <c r="AN16" s="178">
        <f t="shared" si="0"/>
        <v>0</v>
      </c>
    </row>
    <row r="17" spans="1:40" ht="16" thickBot="1">
      <c r="A17" s="15">
        <v>10</v>
      </c>
      <c r="B17" s="1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178">
        <f t="shared" si="0"/>
        <v>0</v>
      </c>
      <c r="AN17" s="178">
        <f t="shared" si="0"/>
        <v>0</v>
      </c>
    </row>
    <row r="18" spans="1:40" ht="16" thickBot="1">
      <c r="A18" s="15">
        <v>11</v>
      </c>
      <c r="B18" s="1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178">
        <f t="shared" si="0"/>
        <v>0</v>
      </c>
      <c r="AN18" s="178">
        <f t="shared" si="0"/>
        <v>0</v>
      </c>
    </row>
    <row r="19" spans="1:40" ht="16" thickBot="1">
      <c r="A19" s="15">
        <v>12</v>
      </c>
      <c r="B19" s="1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178">
        <f t="shared" si="0"/>
        <v>0</v>
      </c>
      <c r="AN19" s="178">
        <f t="shared" si="0"/>
        <v>0</v>
      </c>
    </row>
    <row r="20" spans="1:40" ht="16" thickBot="1">
      <c r="A20" s="15">
        <v>13</v>
      </c>
      <c r="B20" s="1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178">
        <f t="shared" si="0"/>
        <v>0</v>
      </c>
      <c r="AN20" s="178">
        <f t="shared" si="0"/>
        <v>0</v>
      </c>
    </row>
    <row r="21" spans="1:40" ht="16" thickBot="1">
      <c r="A21" s="15">
        <v>14</v>
      </c>
      <c r="B21" s="1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178">
        <f t="shared" si="0"/>
        <v>0</v>
      </c>
      <c r="AN21" s="178">
        <f t="shared" si="0"/>
        <v>0</v>
      </c>
    </row>
    <row r="22" spans="1:40" ht="16" thickBot="1">
      <c r="A22" s="15">
        <v>15</v>
      </c>
      <c r="B22" s="1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178">
        <f t="shared" si="0"/>
        <v>0</v>
      </c>
      <c r="AN22" s="178">
        <f t="shared" si="0"/>
        <v>0</v>
      </c>
    </row>
    <row r="23" spans="1:40" ht="16" thickBot="1">
      <c r="A23" s="15">
        <v>16</v>
      </c>
      <c r="B23" s="1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178">
        <f t="shared" si="0"/>
        <v>0</v>
      </c>
      <c r="AN23" s="178">
        <f t="shared" si="0"/>
        <v>0</v>
      </c>
    </row>
    <row r="24" spans="1:40" ht="16" thickBot="1">
      <c r="A24" s="15">
        <v>17</v>
      </c>
      <c r="B24" s="1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178">
        <f t="shared" si="0"/>
        <v>0</v>
      </c>
      <c r="AN24" s="178">
        <f t="shared" si="0"/>
        <v>0</v>
      </c>
    </row>
    <row r="25" spans="1:40" ht="16" thickBot="1">
      <c r="A25" s="15">
        <v>18</v>
      </c>
      <c r="B25" s="1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178">
        <f t="shared" si="0"/>
        <v>0</v>
      </c>
      <c r="AN25" s="178">
        <f t="shared" si="0"/>
        <v>0</v>
      </c>
    </row>
    <row r="26" spans="1:40" ht="16" thickBot="1">
      <c r="A26" s="15">
        <v>19</v>
      </c>
      <c r="B26" s="1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178">
        <f t="shared" si="0"/>
        <v>0</v>
      </c>
      <c r="AN26" s="178">
        <f t="shared" si="0"/>
        <v>0</v>
      </c>
    </row>
    <row r="27" spans="1:40" ht="16" thickBot="1">
      <c r="A27" s="15">
        <v>20</v>
      </c>
      <c r="B27" s="1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178">
        <f t="shared" si="0"/>
        <v>0</v>
      </c>
      <c r="AN27" s="178">
        <f t="shared" si="0"/>
        <v>0</v>
      </c>
    </row>
    <row r="28" spans="1:40" ht="16" thickBot="1">
      <c r="A28" s="15">
        <v>21</v>
      </c>
      <c r="B28" s="1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178">
        <f t="shared" si="0"/>
        <v>0</v>
      </c>
      <c r="AN28" s="178">
        <f t="shared" si="0"/>
        <v>0</v>
      </c>
    </row>
    <row r="29" spans="1:40" ht="16" thickBot="1">
      <c r="A29" s="15">
        <v>22</v>
      </c>
      <c r="B29" s="1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178">
        <f t="shared" si="0"/>
        <v>0</v>
      </c>
      <c r="AN29" s="178">
        <f t="shared" si="0"/>
        <v>0</v>
      </c>
    </row>
    <row r="30" spans="1:40" ht="16" thickBot="1">
      <c r="A30" s="15">
        <v>23</v>
      </c>
      <c r="B30" s="1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178">
        <f t="shared" si="0"/>
        <v>0</v>
      </c>
      <c r="AN30" s="178">
        <f t="shared" si="0"/>
        <v>0</v>
      </c>
    </row>
    <row r="31" spans="1:40" ht="16" thickBot="1">
      <c r="A31" s="15">
        <v>24</v>
      </c>
      <c r="B31" s="1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178">
        <f t="shared" si="0"/>
        <v>0</v>
      </c>
      <c r="AN31" s="178">
        <f t="shared" si="0"/>
        <v>0</v>
      </c>
    </row>
    <row r="32" spans="1:40" s="117" customFormat="1" ht="16" thickBot="1">
      <c r="A32" s="123"/>
      <c r="B32" s="124" t="s">
        <v>50</v>
      </c>
      <c r="C32" s="176">
        <f>(C8+C9+C10+C11+C12+C13+C14+C15+C16+C17+C18+C19+C20+C21+C22+C23+C24+C25+C26+C27+C28+C29+C30+C31)/COUNTA($B$8:$B$31)</f>
        <v>0.66666666666666663</v>
      </c>
      <c r="D32" s="176">
        <f t="shared" ref="D32:AL32" si="1">(D8+D9+D10+D11+D12+D13+D14+D15+D16+D17+D18+D19+D20+D21+D22+D23+D24+D25+D26+D27+D28+D29+D30+D31)/COUNTA($B$8:$B$31)</f>
        <v>1</v>
      </c>
      <c r="E32" s="176">
        <f t="shared" si="1"/>
        <v>0.66666666666666663</v>
      </c>
      <c r="F32" s="176">
        <f t="shared" si="1"/>
        <v>1</v>
      </c>
      <c r="G32" s="176">
        <f t="shared" si="1"/>
        <v>0.66666666666666663</v>
      </c>
      <c r="H32" s="176">
        <f t="shared" si="1"/>
        <v>1</v>
      </c>
      <c r="I32" s="176">
        <f t="shared" si="1"/>
        <v>1</v>
      </c>
      <c r="J32" s="176">
        <f t="shared" si="1"/>
        <v>1.3333333333333333</v>
      </c>
      <c r="K32" s="176">
        <f t="shared" si="1"/>
        <v>0.66666666666666663</v>
      </c>
      <c r="L32" s="176">
        <f t="shared" si="1"/>
        <v>1</v>
      </c>
      <c r="M32" s="176">
        <f t="shared" si="1"/>
        <v>0.33333333333333331</v>
      </c>
      <c r="N32" s="176">
        <f t="shared" si="1"/>
        <v>0.66666666666666663</v>
      </c>
      <c r="O32" s="176">
        <f t="shared" si="1"/>
        <v>0.33333333333333331</v>
      </c>
      <c r="P32" s="176">
        <f t="shared" si="1"/>
        <v>0.66666666666666663</v>
      </c>
      <c r="Q32" s="176">
        <f t="shared" si="1"/>
        <v>0.66666666666666663</v>
      </c>
      <c r="R32" s="176">
        <f t="shared" si="1"/>
        <v>1</v>
      </c>
      <c r="S32" s="176">
        <f t="shared" si="1"/>
        <v>0.66666666666666663</v>
      </c>
      <c r="T32" s="176">
        <f t="shared" si="1"/>
        <v>1</v>
      </c>
      <c r="U32" s="176">
        <f t="shared" si="1"/>
        <v>0.66666666666666663</v>
      </c>
      <c r="V32" s="176">
        <f t="shared" si="1"/>
        <v>1</v>
      </c>
      <c r="W32" s="176">
        <f t="shared" si="1"/>
        <v>0.66666666666666663</v>
      </c>
      <c r="X32" s="176">
        <f t="shared" si="1"/>
        <v>1</v>
      </c>
      <c r="Y32" s="176">
        <f t="shared" si="1"/>
        <v>0.66666666666666663</v>
      </c>
      <c r="Z32" s="176">
        <f t="shared" si="1"/>
        <v>1</v>
      </c>
      <c r="AA32" s="176">
        <f t="shared" si="1"/>
        <v>0.66666666666666663</v>
      </c>
      <c r="AB32" s="176">
        <f t="shared" si="1"/>
        <v>1</v>
      </c>
      <c r="AC32" s="176">
        <f t="shared" si="1"/>
        <v>0.33333333333333331</v>
      </c>
      <c r="AD32" s="176">
        <f t="shared" si="1"/>
        <v>0.66666666666666663</v>
      </c>
      <c r="AE32" s="176">
        <f t="shared" si="1"/>
        <v>0.33333333333333331</v>
      </c>
      <c r="AF32" s="176">
        <f t="shared" si="1"/>
        <v>0.66666666666666663</v>
      </c>
      <c r="AG32" s="176">
        <f t="shared" si="1"/>
        <v>0.33333333333333331</v>
      </c>
      <c r="AH32" s="176">
        <f t="shared" si="1"/>
        <v>0.66666666666666663</v>
      </c>
      <c r="AI32" s="176">
        <f t="shared" si="1"/>
        <v>0.66666666666666663</v>
      </c>
      <c r="AJ32" s="176">
        <f t="shared" si="1"/>
        <v>1</v>
      </c>
      <c r="AK32" s="176">
        <f t="shared" si="1"/>
        <v>0.66666666666666663</v>
      </c>
      <c r="AL32" s="176">
        <f t="shared" si="1"/>
        <v>1</v>
      </c>
      <c r="AM32" s="177">
        <f t="shared" si="0"/>
        <v>0.59259259259259267</v>
      </c>
      <c r="AN32" s="177">
        <f t="shared" si="0"/>
        <v>0.92592592592592582</v>
      </c>
    </row>
    <row r="34" spans="2:6" ht="15">
      <c r="B34" s="19" t="s">
        <v>51</v>
      </c>
      <c r="C34" s="20"/>
      <c r="D34" s="20"/>
      <c r="E34" s="20"/>
      <c r="F34" s="20"/>
    </row>
    <row r="35" spans="2:6" ht="28">
      <c r="B35" s="21"/>
      <c r="C35" s="22" t="s">
        <v>52</v>
      </c>
      <c r="D35" s="31" t="s">
        <v>53</v>
      </c>
      <c r="E35" s="31" t="s">
        <v>54</v>
      </c>
      <c r="F35" s="31" t="s">
        <v>55</v>
      </c>
    </row>
    <row r="36" spans="2:6" ht="15.5">
      <c r="B36" s="23" t="s">
        <v>56</v>
      </c>
      <c r="C36" s="24">
        <f>COUNTA(B8:B31)</f>
        <v>3</v>
      </c>
      <c r="D36" s="24">
        <f>COUNTIF(AM8:AM31,"&gt;=3,8")</f>
        <v>0</v>
      </c>
      <c r="E36" s="24">
        <f>COUNTIFS(AM8:AM31,"&lt;3,7",AM8:AM31,"&gt;=2,3")</f>
        <v>0</v>
      </c>
      <c r="F36" s="24">
        <f>COUNTIFS(AM8:AM31,"&lt;2,2",AM8:AM31,"&gt;0")</f>
        <v>1</v>
      </c>
    </row>
    <row r="37" spans="2:6" ht="15.5">
      <c r="B37" s="23" t="s">
        <v>57</v>
      </c>
      <c r="C37" s="24">
        <v>100</v>
      </c>
      <c r="D37" s="24">
        <f>D36*C37/C36</f>
        <v>0</v>
      </c>
      <c r="E37" s="25">
        <f>E36*C37/C36</f>
        <v>0</v>
      </c>
      <c r="F37" s="25">
        <f>F36*C37/C36</f>
        <v>33.333333333333336</v>
      </c>
    </row>
    <row r="38" spans="2:6" ht="15.5">
      <c r="B38" s="26"/>
      <c r="C38" s="20"/>
      <c r="D38" s="20"/>
      <c r="E38" s="20"/>
      <c r="F38" s="20"/>
    </row>
    <row r="39" spans="2:6" ht="15">
      <c r="B39" s="19" t="s">
        <v>58</v>
      </c>
      <c r="C39" s="20"/>
      <c r="D39" s="20"/>
      <c r="E39" s="20"/>
      <c r="F39" s="20"/>
    </row>
    <row r="40" spans="2:6" ht="28">
      <c r="B40" s="21"/>
      <c r="C40" s="27" t="s">
        <v>52</v>
      </c>
      <c r="D40" s="31" t="s">
        <v>53</v>
      </c>
      <c r="E40" s="31" t="s">
        <v>54</v>
      </c>
      <c r="F40" s="31" t="s">
        <v>55</v>
      </c>
    </row>
    <row r="41" spans="2:6" ht="15.5">
      <c r="B41" s="23" t="s">
        <v>56</v>
      </c>
      <c r="C41" s="24">
        <f>COUNTA(B8:B31)</f>
        <v>3</v>
      </c>
      <c r="D41" s="24">
        <f>COUNTIF(AN8:AN31,"&gt;=3,8")</f>
        <v>0</v>
      </c>
      <c r="E41" s="24">
        <f>COUNTIFS(AN8:AN31,"&lt;3,7",AN8:AN31,"&gt;=2,3")</f>
        <v>1</v>
      </c>
      <c r="F41" s="24">
        <f>COUNTIFS(AN8:AN31,"&lt;2,2",AN8:AN31,"&gt;0")</f>
        <v>0</v>
      </c>
    </row>
    <row r="42" spans="2:6" ht="15.5">
      <c r="B42" s="23" t="s">
        <v>57</v>
      </c>
      <c r="C42" s="24">
        <v>100</v>
      </c>
      <c r="D42" s="25">
        <f>D41*C42/C41</f>
        <v>0</v>
      </c>
      <c r="E42" s="25">
        <f>E41*C42/C41</f>
        <v>33.333333333333336</v>
      </c>
      <c r="F42" s="25">
        <f>F41*C42/C41</f>
        <v>0</v>
      </c>
    </row>
  </sheetData>
  <sheetProtection algorithmName="SHA-512" hashValue="iBwJBdNBVa//+bbupnOQ+VMog9m2QZtfZchyI0FVXwc5aRzv8m6H/EfrD1Vz58KBPqyJJvASHIKayc2NFmXIbA==" saltValue="CsAWO+r9/wrOHl7yA3d4Pg==" spinCount="100000" sheet="1" objects="1" formatCells="0" formatColumns="0" formatRows="0" insertColumns="0" insertRows="0" insertHyperlinks="0" deleteColumns="0" deleteRows="0" sort="0" autoFilter="0" pivotTables="0"/>
  <mergeCells count="23">
    <mergeCell ref="AA5:AB6"/>
    <mergeCell ref="AJ3:AK3"/>
    <mergeCell ref="AC5:AD6"/>
    <mergeCell ref="AE5:AF6"/>
    <mergeCell ref="AG5:AH6"/>
    <mergeCell ref="AI5:AJ6"/>
    <mergeCell ref="AK5:AL6"/>
    <mergeCell ref="A1:AN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AM5:AN6"/>
    <mergeCell ref="Q5:R6"/>
    <mergeCell ref="S5:T6"/>
    <mergeCell ref="U5:V6"/>
    <mergeCell ref="W5:X6"/>
    <mergeCell ref="Y5:Z6"/>
  </mergeCells>
  <hyperlinks>
    <hyperlink ref="AJ3" location="ОГЛАВЛЕНИЕ!A1" display="ОГЛАВЛЕНИЕ" xr:uid="{00000000-0004-0000-1700-000000000000}"/>
  </hyperlinks>
  <pageMargins left="0.7" right="0.7" top="0.75" bottom="0.75" header="0.3" footer="0.3"/>
  <pageSetup paperSize="9" scale="34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3">
    <tabColor rgb="FF00B0F0"/>
    <pageSetUpPr fitToPage="1"/>
  </sheetPr>
  <dimension ref="A1:X41"/>
  <sheetViews>
    <sheetView view="pageLayout" topLeftCell="A4" zoomScale="70" zoomScaleNormal="55" zoomScalePageLayoutView="70" workbookViewId="0">
      <selection activeCell="C6" sqref="C6:V29"/>
    </sheetView>
  </sheetViews>
  <sheetFormatPr defaultColWidth="9.1796875" defaultRowHeight="14.5"/>
  <cols>
    <col min="1" max="1" width="9.1796875" style="1"/>
    <col min="2" max="2" width="27.26953125" style="1" customWidth="1"/>
    <col min="3" max="16384" width="9.1796875" style="1"/>
  </cols>
  <sheetData>
    <row r="1" spans="1:24" ht="17.5">
      <c r="A1" s="30" t="s">
        <v>315</v>
      </c>
      <c r="U1" s="184" t="s">
        <v>394</v>
      </c>
      <c r="V1" s="184"/>
    </row>
    <row r="2" spans="1:24" ht="15" thickBot="1"/>
    <row r="3" spans="1:24" ht="15" thickBot="1">
      <c r="A3" s="268" t="s">
        <v>11</v>
      </c>
      <c r="B3" s="268" t="s">
        <v>12</v>
      </c>
      <c r="C3" s="278" t="s">
        <v>316</v>
      </c>
      <c r="D3" s="315"/>
      <c r="E3" s="278" t="s">
        <v>317</v>
      </c>
      <c r="F3" s="279"/>
      <c r="G3" s="278" t="s">
        <v>318</v>
      </c>
      <c r="H3" s="279"/>
      <c r="I3" s="315" t="s">
        <v>319</v>
      </c>
      <c r="J3" s="279"/>
      <c r="K3" s="278" t="s">
        <v>320</v>
      </c>
      <c r="L3" s="315"/>
      <c r="M3" s="278" t="s">
        <v>321</v>
      </c>
      <c r="N3" s="279"/>
      <c r="O3" s="315" t="s">
        <v>322</v>
      </c>
      <c r="P3" s="279"/>
      <c r="Q3" s="315" t="s">
        <v>323</v>
      </c>
      <c r="R3" s="279"/>
      <c r="S3" s="315" t="s">
        <v>324</v>
      </c>
      <c r="T3" s="279"/>
      <c r="U3" s="315" t="s">
        <v>325</v>
      </c>
      <c r="V3" s="279"/>
      <c r="W3" s="288" t="s">
        <v>21</v>
      </c>
      <c r="X3" s="288"/>
    </row>
    <row r="4" spans="1:24" ht="96" customHeight="1" thickBot="1">
      <c r="A4" s="269"/>
      <c r="B4" s="269"/>
      <c r="C4" s="316"/>
      <c r="D4" s="317"/>
      <c r="E4" s="316"/>
      <c r="F4" s="318"/>
      <c r="G4" s="316"/>
      <c r="H4" s="318"/>
      <c r="I4" s="317"/>
      <c r="J4" s="318"/>
      <c r="K4" s="316"/>
      <c r="L4" s="317"/>
      <c r="M4" s="316"/>
      <c r="N4" s="318"/>
      <c r="O4" s="317"/>
      <c r="P4" s="318"/>
      <c r="Q4" s="317"/>
      <c r="R4" s="318"/>
      <c r="S4" s="317"/>
      <c r="T4" s="318"/>
      <c r="U4" s="317"/>
      <c r="V4" s="318"/>
      <c r="W4" s="288"/>
      <c r="X4" s="288"/>
    </row>
    <row r="5" spans="1:24" ht="16" thickBot="1">
      <c r="A5" s="270"/>
      <c r="B5" s="270"/>
      <c r="C5" s="14" t="s">
        <v>45</v>
      </c>
      <c r="D5" s="14" t="s">
        <v>46</v>
      </c>
      <c r="E5" s="14" t="s">
        <v>45</v>
      </c>
      <c r="F5" s="14" t="s">
        <v>46</v>
      </c>
      <c r="G5" s="14" t="s">
        <v>45</v>
      </c>
      <c r="H5" s="14" t="s">
        <v>46</v>
      </c>
      <c r="I5" s="14" t="s">
        <v>45</v>
      </c>
      <c r="J5" s="14" t="s">
        <v>46</v>
      </c>
      <c r="K5" s="14" t="s">
        <v>45</v>
      </c>
      <c r="L5" s="14" t="s">
        <v>46</v>
      </c>
      <c r="M5" s="14" t="s">
        <v>45</v>
      </c>
      <c r="N5" s="14" t="s">
        <v>46</v>
      </c>
      <c r="O5" s="14" t="s">
        <v>45</v>
      </c>
      <c r="P5" s="14" t="s">
        <v>46</v>
      </c>
      <c r="Q5" s="14" t="s">
        <v>45</v>
      </c>
      <c r="R5" s="14" t="s">
        <v>46</v>
      </c>
      <c r="S5" s="14" t="s">
        <v>45</v>
      </c>
      <c r="T5" s="14" t="s">
        <v>46</v>
      </c>
      <c r="U5" s="14" t="s">
        <v>45</v>
      </c>
      <c r="V5" s="14" t="s">
        <v>46</v>
      </c>
      <c r="W5" s="28" t="s">
        <v>45</v>
      </c>
      <c r="X5" s="28" t="s">
        <v>46</v>
      </c>
    </row>
    <row r="6" spans="1:24" ht="16" thickBot="1">
      <c r="A6" s="15">
        <v>1</v>
      </c>
      <c r="B6" s="16" t="s">
        <v>47</v>
      </c>
      <c r="C6" s="56">
        <v>2</v>
      </c>
      <c r="D6" s="56">
        <v>3</v>
      </c>
      <c r="E6" s="56">
        <v>3</v>
      </c>
      <c r="F6" s="56">
        <v>4</v>
      </c>
      <c r="G6" s="56">
        <v>2</v>
      </c>
      <c r="H6" s="56">
        <v>3</v>
      </c>
      <c r="I6" s="56">
        <v>1</v>
      </c>
      <c r="J6" s="56">
        <v>2</v>
      </c>
      <c r="K6" s="56">
        <v>2</v>
      </c>
      <c r="L6" s="56">
        <v>3</v>
      </c>
      <c r="M6" s="56">
        <v>3</v>
      </c>
      <c r="N6" s="56">
        <v>4</v>
      </c>
      <c r="O6" s="56">
        <v>2</v>
      </c>
      <c r="P6" s="56">
        <v>3</v>
      </c>
      <c r="Q6" s="125">
        <v>2</v>
      </c>
      <c r="R6" s="125">
        <v>3</v>
      </c>
      <c r="S6" s="125">
        <v>2</v>
      </c>
      <c r="T6" s="125">
        <v>3</v>
      </c>
      <c r="U6" s="125">
        <v>2</v>
      </c>
      <c r="V6" s="125">
        <v>3</v>
      </c>
      <c r="W6" s="181">
        <f>(C6+E6+G6+I6+K6+M6+O6+Q6+S6+U6)/10</f>
        <v>2.1</v>
      </c>
      <c r="X6" s="181">
        <f>(D6+F6+H6+J6+L6+N6+P6+R6+T6+V6)/10</f>
        <v>3.1</v>
      </c>
    </row>
    <row r="7" spans="1:24" ht="16" thickBot="1">
      <c r="A7" s="15">
        <v>2</v>
      </c>
      <c r="B7" s="16" t="s">
        <v>48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125"/>
      <c r="R7" s="125"/>
      <c r="S7" s="125"/>
      <c r="T7" s="125"/>
      <c r="U7" s="125"/>
      <c r="V7" s="125"/>
      <c r="W7" s="181">
        <f t="shared" ref="W7:X30" si="0">(C7+E7+G7+I7+K7+M7+O7+Q7+S7+U7)/10</f>
        <v>0</v>
      </c>
      <c r="X7" s="181">
        <f t="shared" si="0"/>
        <v>0</v>
      </c>
    </row>
    <row r="8" spans="1:24" ht="19.5" customHeight="1" thickBot="1">
      <c r="A8" s="15">
        <v>3</v>
      </c>
      <c r="B8" s="16" t="s">
        <v>49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125"/>
      <c r="R8" s="125"/>
      <c r="S8" s="125"/>
      <c r="T8" s="125"/>
      <c r="U8" s="125"/>
      <c r="V8" s="125"/>
      <c r="W8" s="181">
        <f t="shared" si="0"/>
        <v>0</v>
      </c>
      <c r="X8" s="181">
        <f t="shared" si="0"/>
        <v>0</v>
      </c>
    </row>
    <row r="9" spans="1:24" ht="16" thickBot="1">
      <c r="A9" s="15">
        <v>4</v>
      </c>
      <c r="B9" s="1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125"/>
      <c r="R9" s="125"/>
      <c r="S9" s="125"/>
      <c r="T9" s="125"/>
      <c r="U9" s="125"/>
      <c r="V9" s="125"/>
      <c r="W9" s="181">
        <f t="shared" si="0"/>
        <v>0</v>
      </c>
      <c r="X9" s="181">
        <f t="shared" si="0"/>
        <v>0</v>
      </c>
    </row>
    <row r="10" spans="1:24" ht="16" thickBot="1">
      <c r="A10" s="15">
        <v>5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125"/>
      <c r="R10" s="125"/>
      <c r="S10" s="125"/>
      <c r="T10" s="125"/>
      <c r="U10" s="125"/>
      <c r="V10" s="125"/>
      <c r="W10" s="181">
        <f t="shared" si="0"/>
        <v>0</v>
      </c>
      <c r="X10" s="181">
        <f t="shared" si="0"/>
        <v>0</v>
      </c>
    </row>
    <row r="11" spans="1:24" ht="16" thickBot="1">
      <c r="A11" s="15">
        <v>6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125"/>
      <c r="R11" s="125"/>
      <c r="S11" s="125"/>
      <c r="T11" s="125"/>
      <c r="U11" s="125"/>
      <c r="V11" s="125"/>
      <c r="W11" s="181">
        <f t="shared" si="0"/>
        <v>0</v>
      </c>
      <c r="X11" s="181">
        <f t="shared" si="0"/>
        <v>0</v>
      </c>
    </row>
    <row r="12" spans="1:24" ht="16" thickBot="1">
      <c r="A12" s="15">
        <v>7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125"/>
      <c r="R12" s="125"/>
      <c r="S12" s="125"/>
      <c r="T12" s="125"/>
      <c r="U12" s="125"/>
      <c r="V12" s="125"/>
      <c r="W12" s="181">
        <f t="shared" si="0"/>
        <v>0</v>
      </c>
      <c r="X12" s="181">
        <f t="shared" si="0"/>
        <v>0</v>
      </c>
    </row>
    <row r="13" spans="1:24" ht="16" thickBot="1">
      <c r="A13" s="15">
        <v>8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25"/>
      <c r="R13" s="125"/>
      <c r="S13" s="125"/>
      <c r="T13" s="125"/>
      <c r="U13" s="125"/>
      <c r="V13" s="125"/>
      <c r="W13" s="181">
        <f t="shared" si="0"/>
        <v>0</v>
      </c>
      <c r="X13" s="181">
        <f t="shared" si="0"/>
        <v>0</v>
      </c>
    </row>
    <row r="14" spans="1:24" ht="16" thickBot="1">
      <c r="A14" s="15">
        <v>9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25"/>
      <c r="R14" s="125"/>
      <c r="S14" s="125"/>
      <c r="T14" s="125"/>
      <c r="U14" s="125"/>
      <c r="V14" s="125"/>
      <c r="W14" s="181">
        <f t="shared" si="0"/>
        <v>0</v>
      </c>
      <c r="X14" s="181">
        <f t="shared" si="0"/>
        <v>0</v>
      </c>
    </row>
    <row r="15" spans="1:24" ht="16" thickBot="1">
      <c r="A15" s="15">
        <v>10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125"/>
      <c r="R15" s="125"/>
      <c r="S15" s="125"/>
      <c r="T15" s="125"/>
      <c r="U15" s="125"/>
      <c r="V15" s="125"/>
      <c r="W15" s="181">
        <f t="shared" si="0"/>
        <v>0</v>
      </c>
      <c r="X15" s="181">
        <f t="shared" si="0"/>
        <v>0</v>
      </c>
    </row>
    <row r="16" spans="1:24" ht="16" thickBot="1">
      <c r="A16" s="15">
        <v>11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25"/>
      <c r="R16" s="125"/>
      <c r="S16" s="125"/>
      <c r="T16" s="125"/>
      <c r="U16" s="125"/>
      <c r="V16" s="125"/>
      <c r="W16" s="181">
        <f t="shared" si="0"/>
        <v>0</v>
      </c>
      <c r="X16" s="181">
        <f t="shared" si="0"/>
        <v>0</v>
      </c>
    </row>
    <row r="17" spans="1:24" ht="16" thickBot="1">
      <c r="A17" s="15">
        <v>12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125"/>
      <c r="R17" s="125"/>
      <c r="S17" s="125"/>
      <c r="T17" s="125"/>
      <c r="U17" s="125"/>
      <c r="V17" s="125"/>
      <c r="W17" s="181">
        <f t="shared" si="0"/>
        <v>0</v>
      </c>
      <c r="X17" s="181">
        <f t="shared" si="0"/>
        <v>0</v>
      </c>
    </row>
    <row r="18" spans="1:24" ht="16" thickBot="1">
      <c r="A18" s="15">
        <v>13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125"/>
      <c r="R18" s="125"/>
      <c r="S18" s="125"/>
      <c r="T18" s="125"/>
      <c r="U18" s="125"/>
      <c r="V18" s="125"/>
      <c r="W18" s="181">
        <f t="shared" si="0"/>
        <v>0</v>
      </c>
      <c r="X18" s="181">
        <f t="shared" si="0"/>
        <v>0</v>
      </c>
    </row>
    <row r="19" spans="1:24" ht="16" thickBot="1">
      <c r="A19" s="15">
        <v>14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125"/>
      <c r="R19" s="125"/>
      <c r="S19" s="125"/>
      <c r="T19" s="125"/>
      <c r="U19" s="125"/>
      <c r="V19" s="125"/>
      <c r="W19" s="181">
        <f t="shared" si="0"/>
        <v>0</v>
      </c>
      <c r="X19" s="181">
        <f t="shared" si="0"/>
        <v>0</v>
      </c>
    </row>
    <row r="20" spans="1:24" ht="16" thickBot="1">
      <c r="A20" s="15">
        <v>15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125"/>
      <c r="R20" s="125"/>
      <c r="S20" s="125"/>
      <c r="T20" s="125"/>
      <c r="U20" s="125"/>
      <c r="V20" s="125"/>
      <c r="W20" s="181">
        <f t="shared" si="0"/>
        <v>0</v>
      </c>
      <c r="X20" s="181">
        <f t="shared" si="0"/>
        <v>0</v>
      </c>
    </row>
    <row r="21" spans="1:24" ht="16" thickBot="1">
      <c r="A21" s="15">
        <v>16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125"/>
      <c r="R21" s="125"/>
      <c r="S21" s="125"/>
      <c r="T21" s="125"/>
      <c r="U21" s="125"/>
      <c r="V21" s="125"/>
      <c r="W21" s="181">
        <f t="shared" si="0"/>
        <v>0</v>
      </c>
      <c r="X21" s="181">
        <f t="shared" si="0"/>
        <v>0</v>
      </c>
    </row>
    <row r="22" spans="1:24" ht="16" thickBot="1">
      <c r="A22" s="15">
        <v>17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125"/>
      <c r="R22" s="125"/>
      <c r="S22" s="125"/>
      <c r="T22" s="125"/>
      <c r="U22" s="125"/>
      <c r="V22" s="125"/>
      <c r="W22" s="181">
        <f t="shared" si="0"/>
        <v>0</v>
      </c>
      <c r="X22" s="181">
        <f t="shared" si="0"/>
        <v>0</v>
      </c>
    </row>
    <row r="23" spans="1:24" ht="16" thickBot="1">
      <c r="A23" s="15">
        <v>18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25"/>
      <c r="R23" s="125"/>
      <c r="S23" s="125"/>
      <c r="T23" s="125"/>
      <c r="U23" s="125"/>
      <c r="V23" s="125"/>
      <c r="W23" s="181">
        <f t="shared" si="0"/>
        <v>0</v>
      </c>
      <c r="X23" s="181">
        <f t="shared" si="0"/>
        <v>0</v>
      </c>
    </row>
    <row r="24" spans="1:24" ht="16" thickBot="1">
      <c r="A24" s="15">
        <v>19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125"/>
      <c r="R24" s="125"/>
      <c r="S24" s="125"/>
      <c r="T24" s="125"/>
      <c r="U24" s="125"/>
      <c r="V24" s="125"/>
      <c r="W24" s="181">
        <f t="shared" si="0"/>
        <v>0</v>
      </c>
      <c r="X24" s="181">
        <f t="shared" si="0"/>
        <v>0</v>
      </c>
    </row>
    <row r="25" spans="1:24" ht="16" thickBot="1">
      <c r="A25" s="15">
        <v>20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125"/>
      <c r="R25" s="125"/>
      <c r="S25" s="125"/>
      <c r="T25" s="125"/>
      <c r="U25" s="125"/>
      <c r="V25" s="125"/>
      <c r="W25" s="181">
        <f t="shared" si="0"/>
        <v>0</v>
      </c>
      <c r="X25" s="181">
        <f t="shared" si="0"/>
        <v>0</v>
      </c>
    </row>
    <row r="26" spans="1:24" ht="16" thickBot="1">
      <c r="A26" s="15">
        <v>21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125"/>
      <c r="R26" s="125"/>
      <c r="S26" s="125"/>
      <c r="T26" s="125"/>
      <c r="U26" s="125"/>
      <c r="V26" s="125"/>
      <c r="W26" s="181">
        <f t="shared" si="0"/>
        <v>0</v>
      </c>
      <c r="X26" s="181">
        <f t="shared" si="0"/>
        <v>0</v>
      </c>
    </row>
    <row r="27" spans="1:24" ht="16" thickBot="1">
      <c r="A27" s="15">
        <v>22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125"/>
      <c r="R27" s="125"/>
      <c r="S27" s="125"/>
      <c r="T27" s="125"/>
      <c r="U27" s="125"/>
      <c r="V27" s="125"/>
      <c r="W27" s="181">
        <f t="shared" si="0"/>
        <v>0</v>
      </c>
      <c r="X27" s="181">
        <f t="shared" si="0"/>
        <v>0</v>
      </c>
    </row>
    <row r="28" spans="1:24" ht="16" thickBot="1">
      <c r="A28" s="15">
        <v>23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125"/>
      <c r="R28" s="125"/>
      <c r="S28" s="125"/>
      <c r="T28" s="125"/>
      <c r="U28" s="125"/>
      <c r="V28" s="125"/>
      <c r="W28" s="181">
        <f t="shared" si="0"/>
        <v>0</v>
      </c>
      <c r="X28" s="181">
        <f t="shared" si="0"/>
        <v>0</v>
      </c>
    </row>
    <row r="29" spans="1:24" ht="16" thickBot="1">
      <c r="A29" s="15">
        <v>24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125"/>
      <c r="R29" s="125"/>
      <c r="S29" s="125"/>
      <c r="T29" s="125"/>
      <c r="U29" s="125"/>
      <c r="V29" s="125"/>
      <c r="W29" s="181">
        <f t="shared" si="0"/>
        <v>0</v>
      </c>
      <c r="X29" s="181">
        <f t="shared" si="0"/>
        <v>0</v>
      </c>
    </row>
    <row r="30" spans="1:24" s="52" customFormat="1" ht="16" thickBot="1">
      <c r="A30" s="13"/>
      <c r="B30" s="55" t="s">
        <v>50</v>
      </c>
      <c r="C30" s="179">
        <f>(C6+C7+C8+C9+C10+C11+C12+C13+C14+C15+C16+C17+C18+C19+C20+C21+C22+C23+C24+C25+C26+C27+C28+C29)/COUNTA($B$6:$B$29)</f>
        <v>0.66666666666666663</v>
      </c>
      <c r="D30" s="179">
        <f t="shared" ref="D30:V30" si="1">(D6+D7+D8+D9+D10+D11+D12+D13+D14+D15+D16+D17+D18+D19+D20+D21+D22+D23+D24+D25+D26+D27+D28+D29)/COUNTA($B$6:$B$29)</f>
        <v>1</v>
      </c>
      <c r="E30" s="179">
        <f t="shared" si="1"/>
        <v>1</v>
      </c>
      <c r="F30" s="179">
        <f t="shared" si="1"/>
        <v>1.3333333333333333</v>
      </c>
      <c r="G30" s="179">
        <f t="shared" si="1"/>
        <v>0.66666666666666663</v>
      </c>
      <c r="H30" s="179">
        <f t="shared" si="1"/>
        <v>1</v>
      </c>
      <c r="I30" s="179">
        <f t="shared" si="1"/>
        <v>0.33333333333333331</v>
      </c>
      <c r="J30" s="179">
        <f t="shared" si="1"/>
        <v>0.66666666666666663</v>
      </c>
      <c r="K30" s="179">
        <f t="shared" si="1"/>
        <v>0.66666666666666663</v>
      </c>
      <c r="L30" s="179">
        <f t="shared" si="1"/>
        <v>1</v>
      </c>
      <c r="M30" s="179">
        <f t="shared" si="1"/>
        <v>1</v>
      </c>
      <c r="N30" s="179">
        <f t="shared" si="1"/>
        <v>1.3333333333333333</v>
      </c>
      <c r="O30" s="179">
        <f t="shared" si="1"/>
        <v>0.66666666666666663</v>
      </c>
      <c r="P30" s="179">
        <f t="shared" si="1"/>
        <v>1</v>
      </c>
      <c r="Q30" s="179">
        <f t="shared" si="1"/>
        <v>0.66666666666666663</v>
      </c>
      <c r="R30" s="179">
        <f t="shared" si="1"/>
        <v>1</v>
      </c>
      <c r="S30" s="179">
        <f t="shared" si="1"/>
        <v>0.66666666666666663</v>
      </c>
      <c r="T30" s="179">
        <f t="shared" si="1"/>
        <v>1</v>
      </c>
      <c r="U30" s="179">
        <f t="shared" si="1"/>
        <v>0.66666666666666663</v>
      </c>
      <c r="V30" s="179">
        <f t="shared" si="1"/>
        <v>1</v>
      </c>
      <c r="W30" s="180">
        <f t="shared" si="0"/>
        <v>0.70000000000000007</v>
      </c>
      <c r="X30" s="180">
        <f t="shared" si="0"/>
        <v>1.0333333333333332</v>
      </c>
    </row>
    <row r="32" spans="1:24" ht="15">
      <c r="B32" s="19" t="s">
        <v>51</v>
      </c>
      <c r="C32" s="20"/>
      <c r="D32" s="20"/>
      <c r="E32" s="20"/>
      <c r="F32" s="20"/>
    </row>
    <row r="33" spans="2:6" ht="28">
      <c r="B33" s="21"/>
      <c r="C33" s="22" t="s">
        <v>52</v>
      </c>
      <c r="D33" s="31" t="s">
        <v>53</v>
      </c>
      <c r="E33" s="31" t="s">
        <v>54</v>
      </c>
      <c r="F33" s="31" t="s">
        <v>55</v>
      </c>
    </row>
    <row r="34" spans="2:6" ht="15.5">
      <c r="B34" s="23" t="s">
        <v>56</v>
      </c>
      <c r="C34" s="24">
        <f>COUNTA(B6:B29)</f>
        <v>3</v>
      </c>
      <c r="D34" s="24">
        <f>COUNTIF(W6:W29,"&gt;=3,8")</f>
        <v>0</v>
      </c>
      <c r="E34" s="24">
        <f>COUNTIFS(W6:W29,"&lt;3,7",W6:W29,"&gt;=2,3")</f>
        <v>0</v>
      </c>
      <c r="F34" s="24">
        <f>COUNTIFS(W6:W29,"&lt;2,2",W6:W29,"&gt;0")</f>
        <v>1</v>
      </c>
    </row>
    <row r="35" spans="2:6" ht="15.5">
      <c r="B35" s="23" t="s">
        <v>57</v>
      </c>
      <c r="C35" s="24">
        <v>100</v>
      </c>
      <c r="D35" s="24">
        <f>D34*C35/C34</f>
        <v>0</v>
      </c>
      <c r="E35" s="25">
        <f>E34*C35/C34</f>
        <v>0</v>
      </c>
      <c r="F35" s="25">
        <f>F34*C35/C34</f>
        <v>33.333333333333336</v>
      </c>
    </row>
    <row r="36" spans="2:6" ht="15.5">
      <c r="B36" s="26"/>
      <c r="C36" s="20"/>
      <c r="D36" s="20"/>
      <c r="E36" s="20"/>
      <c r="F36" s="20"/>
    </row>
    <row r="37" spans="2:6" ht="15.5">
      <c r="B37" s="26"/>
      <c r="C37" s="20"/>
      <c r="D37" s="20"/>
      <c r="E37" s="20"/>
      <c r="F37" s="20"/>
    </row>
    <row r="38" spans="2:6" ht="15">
      <c r="B38" s="19" t="s">
        <v>58</v>
      </c>
      <c r="C38" s="20"/>
      <c r="D38" s="20"/>
      <c r="E38" s="20"/>
      <c r="F38" s="20"/>
    </row>
    <row r="39" spans="2:6" ht="28">
      <c r="B39" s="21"/>
      <c r="C39" s="27" t="s">
        <v>52</v>
      </c>
      <c r="D39" s="31" t="s">
        <v>53</v>
      </c>
      <c r="E39" s="31" t="s">
        <v>54</v>
      </c>
      <c r="F39" s="31" t="s">
        <v>55</v>
      </c>
    </row>
    <row r="40" spans="2:6" ht="15.5">
      <c r="B40" s="23" t="s">
        <v>56</v>
      </c>
      <c r="C40" s="24">
        <f>COUNTA(B5:B28)</f>
        <v>3</v>
      </c>
      <c r="D40" s="24">
        <f>COUNTIF(X6:X29,"&gt;=3,8")</f>
        <v>0</v>
      </c>
      <c r="E40" s="24">
        <f>COUNTIFS(X6:X29,"&lt;3,7",X6:X29,"&gt;=2,3")</f>
        <v>1</v>
      </c>
      <c r="F40" s="24">
        <f>COUNTIFS(X6:X29,"&lt;2,2",X6:X29,"&gt;0")</f>
        <v>0</v>
      </c>
    </row>
    <row r="41" spans="2:6" ht="15.5">
      <c r="B41" s="23" t="s">
        <v>57</v>
      </c>
      <c r="C41" s="24">
        <v>100</v>
      </c>
      <c r="D41" s="25">
        <f>D40*C41/C40</f>
        <v>0</v>
      </c>
      <c r="E41" s="25">
        <f>E40*C41/C40</f>
        <v>33.333333333333336</v>
      </c>
      <c r="F41" s="25">
        <f>F40*C41/C40</f>
        <v>0</v>
      </c>
    </row>
  </sheetData>
  <sheetProtection algorithmName="SHA-512" hashValue="rJk4eT/ZW+whcT+dlwINlfw31BvV1lUVWTnNvWhFSqmuMrKAe2LcgU6Rb42B24yz6+MALbQXXbPo3Oxx3/KiWw==" saltValue="kvuFg21ED6NhpKvPc4Ud1g==" spinCount="100000" sheet="1" objects="1" formatCells="0" formatColumns="0" formatRows="0" insertColumns="0" insertRows="0" insertHyperlinks="0" deleteColumns="0" deleteRows="0" sort="0" autoFilter="0" pivotTables="0"/>
  <mergeCells count="13">
    <mergeCell ref="W3:X4"/>
    <mergeCell ref="K3:L4"/>
    <mergeCell ref="M3:N4"/>
    <mergeCell ref="O3:P4"/>
    <mergeCell ref="Q3:R4"/>
    <mergeCell ref="S3:T4"/>
    <mergeCell ref="U3:V4"/>
    <mergeCell ref="I3:J4"/>
    <mergeCell ref="A3:A5"/>
    <mergeCell ref="B3:B5"/>
    <mergeCell ref="C3:D4"/>
    <mergeCell ref="E3:F4"/>
    <mergeCell ref="G3:H4"/>
  </mergeCells>
  <hyperlinks>
    <hyperlink ref="U1" location="ОГЛАВЛЕНИЕ!A1" display="ОГЛАВЛЕНИЕ" xr:uid="{00000000-0004-0000-1800-000000000000}"/>
  </hyperlinks>
  <pageMargins left="0.7" right="0.7" top="0.75" bottom="0.75" header="0.3" footer="0.3"/>
  <pageSetup paperSize="9" scale="53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4">
    <tabColor rgb="FF00B0F0"/>
    <pageSetUpPr fitToPage="1"/>
  </sheetPr>
  <dimension ref="A1:G57"/>
  <sheetViews>
    <sheetView view="pageLayout" zoomScaleNormal="100" workbookViewId="0">
      <selection activeCell="F3" sqref="F3"/>
    </sheetView>
  </sheetViews>
  <sheetFormatPr defaultColWidth="9.1796875" defaultRowHeight="14.5"/>
  <cols>
    <col min="1" max="1" width="9.1796875" style="1"/>
    <col min="2" max="2" width="10.81640625" style="1" customWidth="1"/>
    <col min="3" max="3" width="31.453125" style="1" customWidth="1"/>
    <col min="4" max="4" width="26" style="1" customWidth="1"/>
    <col min="5" max="5" width="19.7265625" style="1" customWidth="1"/>
    <col min="6" max="16384" width="9.1796875" style="1"/>
  </cols>
  <sheetData>
    <row r="1" spans="2:7" ht="17.5">
      <c r="B1" s="361" t="s">
        <v>175</v>
      </c>
      <c r="C1" s="361"/>
      <c r="D1" s="361"/>
      <c r="E1" s="361"/>
      <c r="F1" s="361"/>
      <c r="G1" s="65"/>
    </row>
    <row r="2" spans="2:7" ht="19.5" customHeight="1">
      <c r="B2" s="2"/>
      <c r="C2" s="361" t="s">
        <v>400</v>
      </c>
      <c r="D2" s="361"/>
      <c r="E2" s="361"/>
      <c r="F2" s="2"/>
      <c r="G2" s="65"/>
    </row>
    <row r="3" spans="2:7" ht="17.5">
      <c r="B3" s="2"/>
      <c r="C3" s="2"/>
      <c r="D3" s="2"/>
      <c r="E3" s="2"/>
      <c r="F3" s="184" t="s">
        <v>394</v>
      </c>
      <c r="G3" s="184"/>
    </row>
    <row r="4" spans="2:7" ht="96.75" customHeight="1">
      <c r="B4" s="3"/>
      <c r="C4" s="59" t="s">
        <v>326</v>
      </c>
      <c r="D4" s="59" t="s">
        <v>327</v>
      </c>
      <c r="E4" s="207" t="s">
        <v>328</v>
      </c>
      <c r="F4" s="60"/>
      <c r="G4" s="61"/>
    </row>
    <row r="5" spans="2:7" ht="15.5">
      <c r="B5" s="7"/>
      <c r="C5" s="8">
        <v>1</v>
      </c>
      <c r="D5" s="8">
        <v>2</v>
      </c>
      <c r="E5" s="208">
        <v>3</v>
      </c>
      <c r="F5" s="62"/>
      <c r="G5" s="60"/>
    </row>
    <row r="6" spans="2:7" ht="18">
      <c r="B6" s="10" t="s">
        <v>133</v>
      </c>
      <c r="C6" s="160">
        <f>'ФР-1'!AM32</f>
        <v>0.59259259259259267</v>
      </c>
      <c r="D6" s="160">
        <f>'ФР-2'!W30</f>
        <v>0.70000000000000007</v>
      </c>
      <c r="E6" s="209">
        <f>(C6+D6)/2</f>
        <v>0.64629629629629637</v>
      </c>
      <c r="F6" s="63"/>
      <c r="G6" s="63"/>
    </row>
    <row r="7" spans="2:7" ht="18">
      <c r="B7" s="10" t="s">
        <v>134</v>
      </c>
      <c r="C7" s="160">
        <f>'ФР-1'!AN32</f>
        <v>0.92592592592592582</v>
      </c>
      <c r="D7" s="160">
        <f>'ФР-2'!X30</f>
        <v>1.0333333333333332</v>
      </c>
      <c r="E7" s="209">
        <f>(C7+D7)/2</f>
        <v>0.97962962962962952</v>
      </c>
      <c r="F7" s="63"/>
      <c r="G7" s="63"/>
    </row>
    <row r="28" spans="1:7" ht="15.5">
      <c r="A28" s="460" t="s">
        <v>135</v>
      </c>
      <c r="B28" s="460"/>
    </row>
    <row r="29" spans="1:7" ht="15.5">
      <c r="A29" s="75" t="s">
        <v>136</v>
      </c>
      <c r="B29" s="75"/>
      <c r="C29" s="76"/>
      <c r="D29" s="360"/>
      <c r="E29" s="360"/>
      <c r="F29" s="360"/>
      <c r="G29" s="360"/>
    </row>
    <row r="30" spans="1:7">
      <c r="A30" s="67"/>
      <c r="B30" s="67"/>
      <c r="C30" s="67"/>
      <c r="D30" s="358"/>
      <c r="E30" s="358"/>
      <c r="F30" s="358"/>
      <c r="G30" s="358"/>
    </row>
    <row r="31" spans="1:7">
      <c r="A31" s="66"/>
      <c r="B31" s="66"/>
      <c r="C31" s="66"/>
      <c r="D31" s="358"/>
      <c r="E31" s="358"/>
      <c r="F31" s="358"/>
      <c r="G31" s="358"/>
    </row>
    <row r="32" spans="1:7">
      <c r="A32" s="66"/>
      <c r="B32" s="66"/>
      <c r="C32" s="66"/>
      <c r="D32" s="358"/>
      <c r="E32" s="358"/>
      <c r="F32" s="358"/>
      <c r="G32" s="358"/>
    </row>
    <row r="33" spans="1:7">
      <c r="A33" s="66"/>
      <c r="B33" s="66"/>
      <c r="C33" s="66"/>
      <c r="D33" s="358"/>
      <c r="E33" s="358"/>
      <c r="F33" s="358"/>
      <c r="G33" s="358"/>
    </row>
    <row r="34" spans="1:7">
      <c r="A34" s="66"/>
      <c r="B34" s="66"/>
      <c r="C34" s="66"/>
      <c r="D34" s="358"/>
      <c r="E34" s="358"/>
      <c r="F34" s="358"/>
      <c r="G34" s="358"/>
    </row>
    <row r="35" spans="1:7">
      <c r="A35" s="66"/>
      <c r="B35" s="66"/>
      <c r="C35" s="66"/>
      <c r="D35" s="358"/>
      <c r="E35" s="358"/>
      <c r="F35" s="358"/>
      <c r="G35" s="358"/>
    </row>
    <row r="36" spans="1:7">
      <c r="A36" s="66"/>
      <c r="B36" s="66"/>
      <c r="C36" s="66"/>
      <c r="D36" s="358"/>
      <c r="E36" s="358"/>
      <c r="F36" s="358"/>
      <c r="G36" s="358"/>
    </row>
    <row r="37" spans="1:7">
      <c r="A37" s="66"/>
      <c r="B37" s="66"/>
      <c r="C37" s="66"/>
      <c r="D37" s="358"/>
      <c r="E37" s="358"/>
      <c r="F37" s="358"/>
      <c r="G37" s="358"/>
    </row>
    <row r="38" spans="1:7">
      <c r="A38" s="66"/>
      <c r="B38" s="66"/>
      <c r="C38" s="66"/>
      <c r="D38" s="358"/>
      <c r="E38" s="358"/>
      <c r="F38" s="358"/>
      <c r="G38" s="358"/>
    </row>
    <row r="39" spans="1:7">
      <c r="A39" s="66"/>
      <c r="B39" s="66"/>
      <c r="C39" s="66"/>
      <c r="D39" s="358"/>
      <c r="E39" s="358"/>
      <c r="F39" s="358"/>
      <c r="G39" s="358"/>
    </row>
    <row r="40" spans="1:7">
      <c r="A40" s="66"/>
      <c r="B40" s="66"/>
      <c r="C40" s="66"/>
      <c r="D40" s="358"/>
      <c r="E40" s="358"/>
      <c r="F40" s="358"/>
      <c r="G40" s="358"/>
    </row>
    <row r="41" spans="1:7">
      <c r="A41" s="66"/>
      <c r="B41" s="66"/>
      <c r="C41" s="66"/>
      <c r="D41" s="358"/>
      <c r="E41" s="358"/>
      <c r="F41" s="358"/>
      <c r="G41" s="358"/>
    </row>
    <row r="43" spans="1:7" ht="15.5">
      <c r="A43" s="38" t="s">
        <v>137</v>
      </c>
      <c r="B43" s="38"/>
      <c r="C43" s="126"/>
      <c r="D43" s="360"/>
      <c r="E43" s="360"/>
      <c r="F43" s="360"/>
      <c r="G43" s="360"/>
    </row>
    <row r="44" spans="1:7">
      <c r="A44" s="67"/>
      <c r="B44" s="67"/>
      <c r="C44" s="67"/>
      <c r="D44" s="358"/>
      <c r="E44" s="358"/>
      <c r="F44" s="358"/>
      <c r="G44" s="358"/>
    </row>
    <row r="45" spans="1:7">
      <c r="A45" s="66"/>
      <c r="B45" s="66"/>
      <c r="C45" s="66"/>
      <c r="D45" s="358"/>
      <c r="E45" s="358"/>
      <c r="F45" s="358"/>
      <c r="G45" s="358"/>
    </row>
    <row r="46" spans="1:7">
      <c r="A46" s="66"/>
      <c r="B46" s="66"/>
      <c r="C46" s="66"/>
      <c r="D46" s="358"/>
      <c r="E46" s="358"/>
      <c r="F46" s="358"/>
      <c r="G46" s="358"/>
    </row>
    <row r="47" spans="1:7">
      <c r="A47" s="66"/>
      <c r="B47" s="66"/>
      <c r="C47" s="66"/>
      <c r="D47" s="358"/>
      <c r="E47" s="358"/>
      <c r="F47" s="358"/>
      <c r="G47" s="358"/>
    </row>
    <row r="48" spans="1:7">
      <c r="A48" s="66"/>
      <c r="B48" s="66"/>
      <c r="C48" s="66"/>
      <c r="D48" s="358"/>
      <c r="E48" s="358"/>
      <c r="F48" s="358"/>
      <c r="G48" s="358"/>
    </row>
    <row r="49" spans="1:7">
      <c r="A49" s="66"/>
      <c r="B49" s="66"/>
      <c r="C49" s="66"/>
      <c r="D49" s="358"/>
      <c r="E49" s="358"/>
      <c r="F49" s="358"/>
      <c r="G49" s="358"/>
    </row>
    <row r="50" spans="1:7">
      <c r="A50" s="66"/>
      <c r="B50" s="66"/>
      <c r="C50" s="66"/>
      <c r="D50" s="358"/>
      <c r="E50" s="358"/>
      <c r="F50" s="358"/>
      <c r="G50" s="358"/>
    </row>
    <row r="51" spans="1:7">
      <c r="A51" s="66"/>
      <c r="B51" s="66"/>
      <c r="C51" s="66"/>
      <c r="D51" s="358"/>
      <c r="E51" s="358"/>
      <c r="F51" s="358"/>
      <c r="G51" s="358"/>
    </row>
    <row r="52" spans="1:7">
      <c r="A52" s="66"/>
      <c r="B52" s="66"/>
      <c r="C52" s="66"/>
      <c r="D52" s="358"/>
      <c r="E52" s="358"/>
      <c r="F52" s="358"/>
      <c r="G52" s="358"/>
    </row>
    <row r="53" spans="1:7">
      <c r="A53" s="66"/>
      <c r="B53" s="66"/>
      <c r="C53" s="66"/>
      <c r="D53" s="358"/>
      <c r="E53" s="358"/>
      <c r="F53" s="358"/>
      <c r="G53" s="358"/>
    </row>
    <row r="54" spans="1:7">
      <c r="A54" s="66"/>
      <c r="B54" s="66"/>
      <c r="C54" s="66"/>
      <c r="D54" s="358"/>
      <c r="E54" s="358"/>
      <c r="F54" s="358"/>
      <c r="G54" s="358"/>
    </row>
    <row r="55" spans="1:7">
      <c r="A55" s="66"/>
      <c r="B55" s="66"/>
      <c r="C55" s="66"/>
      <c r="D55" s="358"/>
      <c r="E55" s="358"/>
      <c r="F55" s="358"/>
      <c r="G55" s="358"/>
    </row>
    <row r="56" spans="1:7">
      <c r="A56" s="66"/>
      <c r="B56" s="66"/>
      <c r="C56" s="66"/>
      <c r="D56" s="358"/>
      <c r="E56" s="358"/>
      <c r="F56" s="358"/>
      <c r="G56" s="358"/>
    </row>
    <row r="57" spans="1:7">
      <c r="A57" s="66"/>
      <c r="B57" s="66"/>
      <c r="C57" s="66"/>
      <c r="D57" s="358"/>
      <c r="E57" s="358"/>
      <c r="F57" s="358"/>
      <c r="G57" s="358"/>
    </row>
  </sheetData>
  <sheetProtection algorithmName="SHA-512" hashValue="R/er5Eqt7vj820B42HQQzCy6J6VcJeUNEE0bpguh5waBmBdqSb3o0GNrhVNJloI7iH5cLzdO0L7j3UNloSbpNg==" saltValue="23+/jWOGQtFqqXxa3YIQMQ==" spinCount="100000" sheet="1" formatCells="0" formatColumns="0" formatRows="0" insertColumns="0" insertRows="0" insertHyperlinks="0" deleteColumns="0" deleteRows="0" sort="0" autoFilter="0" pivotTables="0"/>
  <mergeCells count="31">
    <mergeCell ref="D57:G57"/>
    <mergeCell ref="A28:B28"/>
    <mergeCell ref="D51:G51"/>
    <mergeCell ref="D52:G52"/>
    <mergeCell ref="D53:G53"/>
    <mergeCell ref="D54:G54"/>
    <mergeCell ref="D55:G55"/>
    <mergeCell ref="D56:G56"/>
    <mergeCell ref="D45:G45"/>
    <mergeCell ref="D46:G46"/>
    <mergeCell ref="D47:G47"/>
    <mergeCell ref="D48:G48"/>
    <mergeCell ref="D49:G49"/>
    <mergeCell ref="D50:G50"/>
    <mergeCell ref="D39:G39"/>
    <mergeCell ref="D40:G40"/>
    <mergeCell ref="D41:G41"/>
    <mergeCell ref="D43:G43"/>
    <mergeCell ref="D44:G44"/>
    <mergeCell ref="D33:G33"/>
    <mergeCell ref="D34:G34"/>
    <mergeCell ref="D35:G35"/>
    <mergeCell ref="D36:G36"/>
    <mergeCell ref="D37:G37"/>
    <mergeCell ref="D38:G38"/>
    <mergeCell ref="B1:F1"/>
    <mergeCell ref="D29:G29"/>
    <mergeCell ref="D30:G30"/>
    <mergeCell ref="D31:G31"/>
    <mergeCell ref="D32:G32"/>
    <mergeCell ref="C2:E2"/>
  </mergeCells>
  <hyperlinks>
    <hyperlink ref="F3" location="ОГЛАВЛЕНИЕ!A1" display="ОГЛАВЛЕНИЕ" xr:uid="{00000000-0004-0000-1900-000000000000}"/>
  </hyperlinks>
  <pageMargins left="0.7" right="0.7" top="0.75" bottom="0.75" header="0.3" footer="0.3"/>
  <pageSetup paperSize="9" scale="76" orientation="portrait" verticalDpi="0" r:id="rId1"/>
  <headerFooter>
    <oddHeader>&amp;LДиагностика индивидуального развития детей 6-7 лет с ТНР&amp;R&amp;"Monotype Corsiva,обычный"&amp;12О.В. Яковлева</oddHeader>
    <oddFooter>&amp;R&amp;"Monotype Corsiva"&amp;12https://vk.com/travel_posobiya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5">
    <tabColor rgb="FFFF0000"/>
    <pageSetUpPr fitToPage="1"/>
  </sheetPr>
  <dimension ref="A1:I73"/>
  <sheetViews>
    <sheetView view="pageLayout" zoomScaleNormal="100" workbookViewId="0">
      <selection activeCell="H3" sqref="H3:I3"/>
    </sheetView>
  </sheetViews>
  <sheetFormatPr defaultColWidth="9.1796875" defaultRowHeight="14.5"/>
  <cols>
    <col min="1" max="1" width="11.54296875" style="1" customWidth="1"/>
    <col min="2" max="2" width="16" style="1" customWidth="1"/>
    <col min="3" max="3" width="16.81640625" style="1" customWidth="1"/>
    <col min="4" max="4" width="20.1796875" style="1" customWidth="1"/>
    <col min="5" max="5" width="16.453125" style="1" customWidth="1"/>
    <col min="6" max="6" width="16.26953125" style="1" customWidth="1"/>
    <col min="7" max="7" width="16.453125" style="1" customWidth="1"/>
    <col min="8" max="8" width="14" style="1" customWidth="1"/>
    <col min="9" max="16384" width="9.1796875" style="1"/>
  </cols>
  <sheetData>
    <row r="1" spans="1:9" ht="18.75" customHeight="1">
      <c r="A1" s="361" t="s">
        <v>329</v>
      </c>
      <c r="B1" s="361"/>
      <c r="C1" s="361"/>
      <c r="D1" s="361"/>
      <c r="E1" s="361"/>
      <c r="F1" s="361"/>
      <c r="G1" s="361"/>
      <c r="H1" s="361"/>
      <c r="I1" s="361"/>
    </row>
    <row r="2" spans="1:9" ht="18.75" customHeight="1">
      <c r="A2" s="361" t="s">
        <v>347</v>
      </c>
      <c r="B2" s="361"/>
      <c r="C2" s="361"/>
      <c r="D2" s="361"/>
      <c r="E2" s="361"/>
      <c r="F2" s="361"/>
      <c r="G2" s="361"/>
      <c r="H2" s="361"/>
      <c r="I2" s="361"/>
    </row>
    <row r="3" spans="1:9" ht="17.5">
      <c r="A3" s="2"/>
      <c r="B3" s="2"/>
      <c r="C3" s="2"/>
      <c r="D3" s="2"/>
      <c r="E3" s="2"/>
      <c r="F3" s="2"/>
      <c r="H3" s="243" t="s">
        <v>394</v>
      </c>
      <c r="I3" s="243"/>
    </row>
    <row r="4" spans="1:9" ht="46.5">
      <c r="B4" s="3"/>
      <c r="C4" s="59" t="s">
        <v>330</v>
      </c>
      <c r="D4" s="59" t="s">
        <v>331</v>
      </c>
      <c r="E4" s="59" t="s">
        <v>332</v>
      </c>
      <c r="F4" s="59" t="s">
        <v>333</v>
      </c>
      <c r="G4" s="127" t="s">
        <v>334</v>
      </c>
      <c r="H4" s="187" t="s">
        <v>328</v>
      </c>
    </row>
    <row r="5" spans="1:9" ht="15">
      <c r="B5" s="7"/>
      <c r="C5" s="8">
        <v>1</v>
      </c>
      <c r="D5" s="8">
        <v>2</v>
      </c>
      <c r="E5" s="8">
        <v>3</v>
      </c>
      <c r="F5" s="8">
        <v>4</v>
      </c>
      <c r="G5" s="8">
        <v>5</v>
      </c>
      <c r="H5" s="188">
        <v>6</v>
      </c>
    </row>
    <row r="6" spans="1:9" ht="18">
      <c r="B6" s="10" t="s">
        <v>133</v>
      </c>
      <c r="C6" s="193">
        <f>'ИТОГ РР'!H7</f>
        <v>0.88123219373219364</v>
      </c>
      <c r="D6" s="160">
        <f>'ИТОГ ПР'!D6</f>
        <v>0.46296296296296291</v>
      </c>
      <c r="E6" s="192">
        <f>'ИТОГ СК'!F5</f>
        <v>0.82592592592592595</v>
      </c>
      <c r="F6" s="191">
        <f>'ИТОГ ХЭ'!H6</f>
        <v>1.2623677248677247</v>
      </c>
      <c r="G6" s="190">
        <f>'ИТОГ ФР'!E6</f>
        <v>0.64629629629629637</v>
      </c>
      <c r="H6" s="189">
        <f>(C6+D6+E6+F6+G6)/5</f>
        <v>0.81575702075702061</v>
      </c>
    </row>
    <row r="7" spans="1:9" ht="18">
      <c r="B7" s="10" t="s">
        <v>134</v>
      </c>
      <c r="C7" s="193">
        <f>'ИТОГ РР'!H8</f>
        <v>1.2044753086419753</v>
      </c>
      <c r="D7" s="160">
        <f>'ИТОГ ПР'!D7</f>
        <v>0.66666666666666652</v>
      </c>
      <c r="E7" s="192">
        <f>'ИТОГ СК'!F6</f>
        <v>1.0944444444444443</v>
      </c>
      <c r="F7" s="191">
        <f>'ИТОГ ХЭ'!H7</f>
        <v>1.7742724867724868</v>
      </c>
      <c r="G7" s="190">
        <f>'ИТОГ ФР'!E7</f>
        <v>0.97962962962962952</v>
      </c>
      <c r="H7" s="189">
        <f>(C7+D7+E7+F7+G7)/5</f>
        <v>1.1438977072310403</v>
      </c>
    </row>
    <row r="28" spans="1:9" ht="15.5">
      <c r="A28" s="128" t="s">
        <v>335</v>
      </c>
      <c r="B28" s="20"/>
      <c r="C28" s="20"/>
      <c r="D28" s="20"/>
      <c r="E28" s="20"/>
      <c r="F28" s="20"/>
      <c r="G28" s="20"/>
    </row>
    <row r="29" spans="1:9">
      <c r="A29" s="20"/>
      <c r="B29" s="20"/>
      <c r="C29" s="20"/>
      <c r="D29" s="20"/>
      <c r="E29" s="20"/>
      <c r="F29" s="20"/>
      <c r="G29" s="20"/>
    </row>
    <row r="30" spans="1:9">
      <c r="A30" s="129" t="s">
        <v>336</v>
      </c>
      <c r="B30" s="20"/>
      <c r="C30" s="20"/>
      <c r="D30" s="20"/>
      <c r="E30" s="20"/>
      <c r="F30" s="20"/>
      <c r="G30" s="20"/>
    </row>
    <row r="31" spans="1:9">
      <c r="A31" s="129" t="s">
        <v>337</v>
      </c>
      <c r="B31" s="20"/>
      <c r="C31" s="20"/>
      <c r="D31" s="20"/>
      <c r="E31" s="20"/>
      <c r="F31" s="20"/>
      <c r="G31" s="20"/>
    </row>
    <row r="32" spans="1:9">
      <c r="A32" s="130" t="s">
        <v>338</v>
      </c>
      <c r="B32" s="463"/>
      <c r="C32" s="463"/>
      <c r="D32" s="463"/>
      <c r="E32" s="463"/>
      <c r="F32" s="463"/>
      <c r="G32" s="463"/>
      <c r="H32" s="67"/>
      <c r="I32" s="67"/>
    </row>
    <row r="33" spans="1:9">
      <c r="A33" s="130" t="s">
        <v>339</v>
      </c>
      <c r="B33" s="463"/>
      <c r="C33" s="463"/>
      <c r="D33" s="463"/>
      <c r="E33" s="463"/>
      <c r="F33" s="463"/>
      <c r="G33" s="463"/>
      <c r="H33" s="66"/>
      <c r="I33" s="66"/>
    </row>
    <row r="34" spans="1:9">
      <c r="A34" s="130" t="s">
        <v>340</v>
      </c>
      <c r="B34" s="462"/>
      <c r="C34" s="462"/>
      <c r="D34" s="462"/>
      <c r="E34" s="462"/>
      <c r="F34" s="462"/>
      <c r="G34" s="462"/>
      <c r="H34" s="66"/>
      <c r="I34" s="66"/>
    </row>
    <row r="35" spans="1:9">
      <c r="A35" s="20"/>
      <c r="B35" s="20"/>
      <c r="C35" s="20"/>
      <c r="D35" s="20"/>
      <c r="E35" s="20"/>
      <c r="F35" s="20"/>
      <c r="G35" s="20"/>
    </row>
    <row r="36" spans="1:9">
      <c r="A36" s="20"/>
      <c r="B36" s="20"/>
      <c r="C36" s="20"/>
      <c r="D36" s="20"/>
      <c r="E36" s="20"/>
      <c r="F36" s="20"/>
      <c r="G36" s="20"/>
    </row>
    <row r="37" spans="1:9">
      <c r="A37" s="129" t="s">
        <v>341</v>
      </c>
      <c r="B37" s="20"/>
      <c r="C37" s="20"/>
      <c r="D37" s="20"/>
      <c r="E37" s="20"/>
      <c r="F37" s="20"/>
      <c r="G37" s="20"/>
    </row>
    <row r="38" spans="1:9">
      <c r="A38" s="461" t="s">
        <v>342</v>
      </c>
      <c r="B38" s="461"/>
      <c r="C38" s="461"/>
      <c r="D38" s="463"/>
      <c r="E38" s="463"/>
      <c r="F38" s="463"/>
      <c r="G38" s="463"/>
      <c r="H38" s="67"/>
      <c r="I38" s="67"/>
    </row>
    <row r="39" spans="1:9">
      <c r="A39" s="134"/>
      <c r="B39" s="134"/>
      <c r="C39" s="134"/>
      <c r="D39" s="131"/>
      <c r="E39" s="131"/>
      <c r="F39" s="131"/>
      <c r="G39" s="131"/>
      <c r="H39" s="66"/>
      <c r="I39" s="66"/>
    </row>
    <row r="40" spans="1:9">
      <c r="A40" s="135"/>
      <c r="B40" s="135"/>
      <c r="C40" s="135"/>
      <c r="D40" s="131"/>
      <c r="E40" s="131"/>
      <c r="F40" s="131"/>
      <c r="G40" s="131"/>
      <c r="H40" s="66"/>
      <c r="I40" s="66"/>
    </row>
    <row r="41" spans="1:9">
      <c r="A41" s="135"/>
      <c r="B41" s="135"/>
      <c r="C41" s="135"/>
      <c r="D41" s="131"/>
      <c r="E41" s="131"/>
      <c r="F41" s="131"/>
      <c r="G41" s="131"/>
      <c r="H41" s="66"/>
      <c r="I41" s="66"/>
    </row>
    <row r="42" spans="1:9">
      <c r="A42" s="135"/>
      <c r="B42" s="135"/>
      <c r="C42" s="135"/>
      <c r="D42" s="131"/>
      <c r="E42" s="131"/>
      <c r="F42" s="131"/>
      <c r="G42" s="131"/>
      <c r="H42" s="66"/>
      <c r="I42" s="66"/>
    </row>
    <row r="43" spans="1:9">
      <c r="A43" s="135"/>
      <c r="B43" s="135"/>
      <c r="C43" s="135"/>
      <c r="D43" s="131"/>
      <c r="E43" s="131"/>
      <c r="F43" s="131"/>
      <c r="G43" s="131"/>
      <c r="H43" s="66"/>
      <c r="I43" s="66"/>
    </row>
    <row r="44" spans="1:9">
      <c r="A44" s="135"/>
      <c r="B44" s="135"/>
      <c r="C44" s="135"/>
      <c r="D44" s="131"/>
      <c r="E44" s="131"/>
      <c r="F44" s="131"/>
      <c r="G44" s="131"/>
      <c r="H44" s="66"/>
      <c r="I44" s="66"/>
    </row>
    <row r="45" spans="1:9">
      <c r="A45" s="461" t="s">
        <v>343</v>
      </c>
      <c r="B45" s="461"/>
      <c r="C45" s="461"/>
      <c r="D45" s="462"/>
      <c r="E45" s="462"/>
      <c r="F45" s="462"/>
      <c r="G45" s="462"/>
      <c r="H45" s="66"/>
      <c r="I45" s="66"/>
    </row>
    <row r="46" spans="1:9">
      <c r="A46" s="134"/>
      <c r="B46" s="134"/>
      <c r="C46" s="134"/>
      <c r="D46" s="132"/>
      <c r="E46" s="132"/>
      <c r="F46" s="132"/>
      <c r="G46" s="132"/>
      <c r="H46" s="66"/>
      <c r="I46" s="66"/>
    </row>
    <row r="47" spans="1:9">
      <c r="A47" s="135"/>
      <c r="B47" s="135"/>
      <c r="C47" s="135"/>
      <c r="D47" s="132"/>
      <c r="E47" s="132"/>
      <c r="F47" s="132"/>
      <c r="G47" s="132"/>
      <c r="H47" s="66"/>
      <c r="I47" s="66"/>
    </row>
    <row r="48" spans="1:9">
      <c r="A48" s="135"/>
      <c r="B48" s="135"/>
      <c r="C48" s="135"/>
      <c r="D48" s="132"/>
      <c r="E48" s="132"/>
      <c r="F48" s="132"/>
      <c r="G48" s="132"/>
      <c r="H48" s="66"/>
      <c r="I48" s="66"/>
    </row>
    <row r="49" spans="1:9">
      <c r="A49" s="135"/>
      <c r="B49" s="135"/>
      <c r="C49" s="135"/>
      <c r="D49" s="132"/>
      <c r="E49" s="132"/>
      <c r="F49" s="132"/>
      <c r="G49" s="132"/>
      <c r="H49" s="66"/>
      <c r="I49" s="66"/>
    </row>
    <row r="50" spans="1:9">
      <c r="A50" s="135"/>
      <c r="B50" s="135"/>
      <c r="C50" s="135"/>
      <c r="D50" s="132"/>
      <c r="E50" s="132"/>
      <c r="F50" s="132"/>
      <c r="G50" s="132"/>
      <c r="H50" s="66"/>
      <c r="I50" s="66"/>
    </row>
    <row r="51" spans="1:9">
      <c r="A51" s="135"/>
      <c r="B51" s="135"/>
      <c r="C51" s="135"/>
      <c r="D51" s="132"/>
      <c r="E51" s="132"/>
      <c r="F51" s="132"/>
      <c r="G51" s="132"/>
      <c r="H51" s="66"/>
      <c r="I51" s="66"/>
    </row>
    <row r="52" spans="1:9">
      <c r="A52" s="461" t="s">
        <v>344</v>
      </c>
      <c r="B52" s="461"/>
      <c r="C52" s="461"/>
      <c r="D52" s="462"/>
      <c r="E52" s="462"/>
      <c r="F52" s="462"/>
      <c r="G52" s="462"/>
      <c r="H52" s="66"/>
      <c r="I52" s="66"/>
    </row>
    <row r="53" spans="1:9">
      <c r="A53" s="134"/>
      <c r="B53" s="134"/>
      <c r="C53" s="134"/>
      <c r="D53" s="132"/>
      <c r="E53" s="132"/>
      <c r="F53" s="132"/>
      <c r="G53" s="132"/>
      <c r="H53" s="66"/>
      <c r="I53" s="66"/>
    </row>
    <row r="54" spans="1:9">
      <c r="A54" s="135"/>
      <c r="B54" s="135"/>
      <c r="C54" s="135"/>
      <c r="D54" s="132"/>
      <c r="E54" s="132"/>
      <c r="F54" s="132"/>
      <c r="G54" s="132"/>
      <c r="H54" s="66"/>
      <c r="I54" s="66"/>
    </row>
    <row r="55" spans="1:9">
      <c r="A55" s="135"/>
      <c r="B55" s="135"/>
      <c r="C55" s="135"/>
      <c r="D55" s="132"/>
      <c r="E55" s="132"/>
      <c r="F55" s="132"/>
      <c r="G55" s="132"/>
      <c r="H55" s="66"/>
      <c r="I55" s="66"/>
    </row>
    <row r="56" spans="1:9">
      <c r="A56" s="135"/>
      <c r="B56" s="135"/>
      <c r="C56" s="135"/>
      <c r="D56" s="132"/>
      <c r="E56" s="132"/>
      <c r="F56" s="132"/>
      <c r="G56" s="132"/>
      <c r="H56" s="66"/>
      <c r="I56" s="66"/>
    </row>
    <row r="57" spans="1:9">
      <c r="A57" s="135"/>
      <c r="B57" s="135"/>
      <c r="C57" s="135"/>
      <c r="D57" s="132"/>
      <c r="E57" s="132"/>
      <c r="F57" s="132"/>
      <c r="G57" s="132"/>
      <c r="H57" s="66"/>
      <c r="I57" s="66"/>
    </row>
    <row r="58" spans="1:9">
      <c r="A58" s="135"/>
      <c r="B58" s="135"/>
      <c r="C58" s="135"/>
      <c r="D58" s="132"/>
      <c r="E58" s="132"/>
      <c r="F58" s="132"/>
      <c r="G58" s="132"/>
      <c r="H58" s="66"/>
      <c r="I58" s="66"/>
    </row>
    <row r="59" spans="1:9">
      <c r="A59" s="461" t="s">
        <v>345</v>
      </c>
      <c r="B59" s="461"/>
      <c r="C59" s="461"/>
      <c r="D59" s="462"/>
      <c r="E59" s="462"/>
      <c r="F59" s="462"/>
      <c r="G59" s="462"/>
      <c r="H59" s="66"/>
      <c r="I59" s="66"/>
    </row>
    <row r="60" spans="1:9">
      <c r="A60" s="134"/>
      <c r="B60" s="134"/>
      <c r="C60" s="134"/>
      <c r="D60" s="132"/>
      <c r="E60" s="132"/>
      <c r="F60" s="132"/>
      <c r="G60" s="132"/>
      <c r="H60" s="66"/>
      <c r="I60" s="66"/>
    </row>
    <row r="61" spans="1:9">
      <c r="A61" s="135"/>
      <c r="B61" s="135"/>
      <c r="C61" s="135"/>
      <c r="D61" s="132"/>
      <c r="E61" s="132"/>
      <c r="F61" s="132"/>
      <c r="G61" s="132"/>
      <c r="H61" s="66"/>
      <c r="I61" s="66"/>
    </row>
    <row r="62" spans="1:9">
      <c r="A62" s="135"/>
      <c r="B62" s="135"/>
      <c r="C62" s="135"/>
      <c r="D62" s="132"/>
      <c r="E62" s="132"/>
      <c r="F62" s="132"/>
      <c r="G62" s="132"/>
      <c r="H62" s="66"/>
      <c r="I62" s="66"/>
    </row>
    <row r="63" spans="1:9">
      <c r="A63" s="135"/>
      <c r="B63" s="135"/>
      <c r="C63" s="135"/>
      <c r="D63" s="132"/>
      <c r="E63" s="132"/>
      <c r="F63" s="132"/>
      <c r="G63" s="132"/>
      <c r="H63" s="66"/>
      <c r="I63" s="66"/>
    </row>
    <row r="64" spans="1:9">
      <c r="A64" s="135"/>
      <c r="B64" s="135"/>
      <c r="C64" s="135"/>
      <c r="D64" s="132"/>
      <c r="E64" s="132"/>
      <c r="F64" s="132"/>
      <c r="G64" s="132"/>
      <c r="H64" s="66"/>
      <c r="I64" s="66"/>
    </row>
    <row r="65" spans="1:9">
      <c r="A65" s="135"/>
      <c r="B65" s="135"/>
      <c r="C65" s="135"/>
      <c r="D65" s="132"/>
      <c r="E65" s="132"/>
      <c r="F65" s="132"/>
      <c r="G65" s="132"/>
      <c r="H65" s="66"/>
      <c r="I65" s="66"/>
    </row>
    <row r="66" spans="1:9">
      <c r="A66" s="461" t="s">
        <v>346</v>
      </c>
      <c r="B66" s="461"/>
      <c r="C66" s="461"/>
      <c r="D66" s="462"/>
      <c r="E66" s="462"/>
      <c r="F66" s="462"/>
      <c r="G66" s="462"/>
      <c r="H66" s="66"/>
      <c r="I66" s="66"/>
    </row>
    <row r="67" spans="1:9">
      <c r="A67" s="133"/>
      <c r="B67" s="133"/>
      <c r="C67" s="133"/>
      <c r="D67" s="462"/>
      <c r="E67" s="462"/>
      <c r="F67" s="462"/>
      <c r="G67" s="462"/>
      <c r="H67" s="66"/>
      <c r="I67" s="66"/>
    </row>
    <row r="68" spans="1:9">
      <c r="A68" s="66"/>
      <c r="B68" s="66"/>
      <c r="C68" s="66"/>
      <c r="D68" s="462"/>
      <c r="E68" s="462"/>
      <c r="F68" s="462"/>
      <c r="G68" s="462"/>
      <c r="H68" s="66"/>
      <c r="I68" s="66"/>
    </row>
    <row r="69" spans="1:9">
      <c r="A69" s="66"/>
      <c r="B69" s="66"/>
      <c r="C69" s="66"/>
      <c r="D69" s="462"/>
      <c r="E69" s="462"/>
      <c r="F69" s="462"/>
      <c r="G69" s="462"/>
      <c r="H69" s="66"/>
      <c r="I69" s="66"/>
    </row>
    <row r="70" spans="1:9">
      <c r="A70" s="66"/>
      <c r="B70" s="66"/>
      <c r="C70" s="66"/>
      <c r="D70" s="462"/>
      <c r="E70" s="462"/>
      <c r="F70" s="462"/>
      <c r="G70" s="462"/>
      <c r="H70" s="66"/>
      <c r="I70" s="66"/>
    </row>
    <row r="71" spans="1:9">
      <c r="A71" s="66"/>
      <c r="B71" s="66"/>
      <c r="C71" s="66"/>
      <c r="D71" s="462"/>
      <c r="E71" s="462"/>
      <c r="F71" s="462"/>
      <c r="G71" s="462"/>
      <c r="H71" s="66"/>
      <c r="I71" s="66"/>
    </row>
    <row r="72" spans="1:9">
      <c r="A72" s="66"/>
      <c r="B72" s="66"/>
      <c r="C72" s="66"/>
      <c r="D72" s="462"/>
      <c r="E72" s="462"/>
      <c r="F72" s="462"/>
      <c r="G72" s="462"/>
      <c r="H72" s="66"/>
      <c r="I72" s="66"/>
    </row>
    <row r="73" spans="1:9">
      <c r="A73" s="66"/>
      <c r="B73" s="66"/>
      <c r="C73" s="66"/>
      <c r="D73" s="462"/>
      <c r="E73" s="462"/>
      <c r="F73" s="462"/>
      <c r="G73" s="462"/>
      <c r="H73" s="66"/>
      <c r="I73" s="66"/>
    </row>
  </sheetData>
  <sheetProtection algorithmName="SHA-512" hashValue="w3Mp821QF/QkFhhj+aXh+mtchwBAKUTNqvwLtFUSJb8CHibNKht+cOOIFYHh4KtQQZl+ZXvVU9gkYJAZMAj5TQ==" saltValue="kIdI0HhhtHszxNI5le/LDA==" spinCount="100000" sheet="1" formatCells="0" formatColumns="0" formatRows="0" insertColumns="0" insertHyperlinks="0" deleteColumns="0" deleteRows="0" sort="0" autoFilter="0" pivotTables="0"/>
  <mergeCells count="23">
    <mergeCell ref="D71:G71"/>
    <mergeCell ref="D72:G72"/>
    <mergeCell ref="D73:G73"/>
    <mergeCell ref="A1:I1"/>
    <mergeCell ref="A2:I2"/>
    <mergeCell ref="H3:I3"/>
    <mergeCell ref="A66:C66"/>
    <mergeCell ref="D66:G66"/>
    <mergeCell ref="D67:G67"/>
    <mergeCell ref="D68:G68"/>
    <mergeCell ref="D69:G69"/>
    <mergeCell ref="D70:G70"/>
    <mergeCell ref="A45:C45"/>
    <mergeCell ref="D45:G45"/>
    <mergeCell ref="A52:C52"/>
    <mergeCell ref="D52:G52"/>
    <mergeCell ref="A59:C59"/>
    <mergeCell ref="D59:G59"/>
    <mergeCell ref="B32:G32"/>
    <mergeCell ref="B33:G33"/>
    <mergeCell ref="B34:G34"/>
    <mergeCell ref="A38:C38"/>
    <mergeCell ref="D38:G38"/>
  </mergeCells>
  <hyperlinks>
    <hyperlink ref="H3" location="ОГЛАВЛЕНИЕ!A1" display="ОГЛАВЛЕНИЕ" xr:uid="{00000000-0004-0000-1A00-000000000000}"/>
  </hyperlinks>
  <pageMargins left="0.7" right="0.7" top="0.75" bottom="0.75" header="0.3" footer="0.3"/>
  <pageSetup paperSize="9" scale="64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theme="5"/>
  </sheetPr>
  <dimension ref="A1:AZ45"/>
  <sheetViews>
    <sheetView view="pageLayout" topLeftCell="A37" zoomScale="55" zoomScaleNormal="85" zoomScalePageLayoutView="55" workbookViewId="0">
      <selection activeCell="AU2" sqref="AU2:AV2"/>
    </sheetView>
  </sheetViews>
  <sheetFormatPr defaultColWidth="9" defaultRowHeight="14.5"/>
  <cols>
    <col min="1" max="1" width="9" style="1"/>
    <col min="2" max="2" width="20.7265625" style="1" customWidth="1"/>
    <col min="3" max="3" width="6.453125" style="1" customWidth="1"/>
    <col min="4" max="4" width="7.1796875" style="1" customWidth="1"/>
    <col min="5" max="5" width="8" style="1" customWidth="1"/>
    <col min="6" max="6" width="8.54296875" style="1" customWidth="1"/>
    <col min="7" max="7" width="6.7265625" style="1" customWidth="1"/>
    <col min="8" max="9" width="5.54296875" style="1" customWidth="1"/>
    <col min="10" max="10" width="5.81640625" style="1" customWidth="1"/>
    <col min="11" max="11" width="6.453125" style="1" customWidth="1"/>
    <col min="12" max="12" width="6.7265625" style="1" customWidth="1"/>
    <col min="13" max="14" width="6.26953125" style="1" customWidth="1"/>
    <col min="15" max="15" width="6.81640625" style="1" customWidth="1"/>
    <col min="16" max="16" width="6.1796875" style="1" customWidth="1"/>
    <col min="17" max="17" width="5.81640625" style="1" customWidth="1"/>
    <col min="18" max="18" width="6.7265625" style="1" customWidth="1"/>
    <col min="19" max="19" width="6.1796875" style="1" customWidth="1"/>
    <col min="20" max="20" width="6.453125" style="1" customWidth="1"/>
    <col min="21" max="21" width="6.26953125" style="1" customWidth="1"/>
    <col min="22" max="22" width="7.453125" style="1" customWidth="1"/>
    <col min="23" max="23" width="6" style="1" customWidth="1"/>
    <col min="24" max="25" width="7" style="1" customWidth="1"/>
    <col min="26" max="26" width="6.7265625" style="1" customWidth="1"/>
    <col min="27" max="27" width="6.54296875" style="1" customWidth="1"/>
    <col min="28" max="28" width="7.453125" style="1" customWidth="1"/>
    <col min="29" max="29" width="5.54296875" style="1" customWidth="1"/>
    <col min="30" max="30" width="5.81640625" style="1" customWidth="1"/>
    <col min="31" max="31" width="6" style="1" customWidth="1"/>
    <col min="32" max="33" width="6.54296875" style="1" customWidth="1"/>
    <col min="34" max="34" width="6.453125" style="1" customWidth="1"/>
    <col min="35" max="35" width="6" style="1" customWidth="1"/>
    <col min="36" max="36" width="6.54296875" style="1" customWidth="1"/>
    <col min="37" max="37" width="6.453125" style="1" customWidth="1"/>
    <col min="38" max="38" width="6.1796875" style="1" customWidth="1"/>
    <col min="39" max="39" width="6.453125" style="1" customWidth="1"/>
    <col min="40" max="40" width="6.1796875" style="1" customWidth="1"/>
    <col min="41" max="41" width="6.26953125" style="1" customWidth="1"/>
    <col min="42" max="42" width="6.54296875" style="1" customWidth="1"/>
    <col min="43" max="43" width="6" style="1" customWidth="1"/>
    <col min="44" max="44" width="6.1796875" style="1" customWidth="1"/>
    <col min="45" max="45" width="5.81640625" style="1" customWidth="1"/>
    <col min="46" max="46" width="6" style="1" customWidth="1"/>
    <col min="47" max="51" width="6.7265625" style="1" customWidth="1"/>
    <col min="52" max="52" width="6.81640625" style="1" customWidth="1"/>
    <col min="53" max="16384" width="9" style="1"/>
  </cols>
  <sheetData>
    <row r="1" spans="1:52" ht="17.5">
      <c r="A1" s="260" t="s">
        <v>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0"/>
      <c r="AY1" s="260"/>
      <c r="AZ1" s="260"/>
    </row>
    <row r="2" spans="1:52" ht="17.5">
      <c r="A2" s="34" t="s">
        <v>10</v>
      </c>
      <c r="AU2" s="243" t="s">
        <v>394</v>
      </c>
      <c r="AV2" s="243"/>
    </row>
    <row r="3" spans="1:52" ht="18">
      <c r="A3" s="35"/>
    </row>
    <row r="4" spans="1:52" ht="47.25" customHeight="1">
      <c r="A4" s="268" t="s">
        <v>11</v>
      </c>
      <c r="B4" s="268" t="s">
        <v>12</v>
      </c>
      <c r="C4" s="261" t="s">
        <v>13</v>
      </c>
      <c r="D4" s="262"/>
      <c r="E4" s="262"/>
      <c r="F4" s="263"/>
      <c r="G4" s="264" t="s">
        <v>14</v>
      </c>
      <c r="H4" s="264"/>
      <c r="I4" s="264"/>
      <c r="J4" s="264"/>
      <c r="K4" s="277" t="s">
        <v>15</v>
      </c>
      <c r="L4" s="245"/>
      <c r="M4" s="262" t="s">
        <v>16</v>
      </c>
      <c r="N4" s="262"/>
      <c r="O4" s="262"/>
      <c r="P4" s="262"/>
      <c r="Q4" s="277" t="s">
        <v>17</v>
      </c>
      <c r="R4" s="245"/>
      <c r="S4" s="244" t="s">
        <v>18</v>
      </c>
      <c r="T4" s="245"/>
      <c r="U4" s="265" t="s">
        <v>19</v>
      </c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7"/>
      <c r="AW4" s="244" t="s">
        <v>20</v>
      </c>
      <c r="AX4" s="245"/>
      <c r="AY4" s="250" t="s">
        <v>21</v>
      </c>
      <c r="AZ4" s="251"/>
    </row>
    <row r="5" spans="1:52" ht="30" customHeight="1">
      <c r="A5" s="269"/>
      <c r="B5" s="271"/>
      <c r="C5" s="256" t="s">
        <v>22</v>
      </c>
      <c r="D5" s="247"/>
      <c r="E5" s="246" t="s">
        <v>23</v>
      </c>
      <c r="F5" s="247"/>
      <c r="G5" s="272" t="s">
        <v>24</v>
      </c>
      <c r="H5" s="272"/>
      <c r="I5" s="256" t="s">
        <v>25</v>
      </c>
      <c r="J5" s="246"/>
      <c r="K5" s="256"/>
      <c r="L5" s="247"/>
      <c r="M5" s="244" t="s">
        <v>26</v>
      </c>
      <c r="N5" s="244"/>
      <c r="O5" s="277" t="s">
        <v>27</v>
      </c>
      <c r="P5" s="244"/>
      <c r="Q5" s="256"/>
      <c r="R5" s="247"/>
      <c r="S5" s="246"/>
      <c r="T5" s="247"/>
      <c r="U5" s="274" t="s">
        <v>28</v>
      </c>
      <c r="V5" s="275"/>
      <c r="W5" s="275"/>
      <c r="X5" s="275"/>
      <c r="Y5" s="275"/>
      <c r="Z5" s="275"/>
      <c r="AA5" s="275"/>
      <c r="AB5" s="276"/>
      <c r="AC5" s="274" t="s">
        <v>29</v>
      </c>
      <c r="AD5" s="275"/>
      <c r="AE5" s="275"/>
      <c r="AF5" s="275"/>
      <c r="AG5" s="256" t="s">
        <v>30</v>
      </c>
      <c r="AH5" s="246"/>
      <c r="AI5" s="258" t="s">
        <v>31</v>
      </c>
      <c r="AJ5" s="258"/>
      <c r="AK5" s="258" t="s">
        <v>32</v>
      </c>
      <c r="AL5" s="258"/>
      <c r="AM5" s="258" t="s">
        <v>33</v>
      </c>
      <c r="AN5" s="258"/>
      <c r="AO5" s="246" t="s">
        <v>34</v>
      </c>
      <c r="AP5" s="247"/>
      <c r="AQ5" s="274" t="s">
        <v>35</v>
      </c>
      <c r="AR5" s="275"/>
      <c r="AS5" s="275"/>
      <c r="AT5" s="275"/>
      <c r="AU5" s="275"/>
      <c r="AV5" s="276"/>
      <c r="AW5" s="246"/>
      <c r="AX5" s="247"/>
      <c r="AY5" s="252"/>
      <c r="AZ5" s="253"/>
    </row>
    <row r="6" spans="1:52" ht="95.15" customHeight="1">
      <c r="A6" s="269"/>
      <c r="B6" s="271"/>
      <c r="C6" s="257"/>
      <c r="D6" s="249"/>
      <c r="E6" s="248"/>
      <c r="F6" s="249"/>
      <c r="G6" s="273"/>
      <c r="H6" s="273"/>
      <c r="I6" s="257"/>
      <c r="J6" s="248"/>
      <c r="K6" s="257"/>
      <c r="L6" s="249"/>
      <c r="M6" s="248"/>
      <c r="N6" s="248"/>
      <c r="O6" s="257"/>
      <c r="P6" s="248"/>
      <c r="Q6" s="257"/>
      <c r="R6" s="249"/>
      <c r="S6" s="248"/>
      <c r="T6" s="249"/>
      <c r="U6" s="248" t="s">
        <v>36</v>
      </c>
      <c r="V6" s="249"/>
      <c r="W6" s="248" t="s">
        <v>37</v>
      </c>
      <c r="X6" s="249"/>
      <c r="Y6" s="248" t="s">
        <v>38</v>
      </c>
      <c r="Z6" s="249"/>
      <c r="AA6" s="248" t="s">
        <v>39</v>
      </c>
      <c r="AB6" s="249"/>
      <c r="AC6" s="248" t="s">
        <v>40</v>
      </c>
      <c r="AD6" s="249"/>
      <c r="AE6" s="248" t="s">
        <v>41</v>
      </c>
      <c r="AF6" s="248"/>
      <c r="AG6" s="257"/>
      <c r="AH6" s="248"/>
      <c r="AI6" s="259"/>
      <c r="AJ6" s="259"/>
      <c r="AK6" s="259"/>
      <c r="AL6" s="259"/>
      <c r="AM6" s="259"/>
      <c r="AN6" s="259"/>
      <c r="AO6" s="248"/>
      <c r="AP6" s="249"/>
      <c r="AQ6" s="248" t="s">
        <v>42</v>
      </c>
      <c r="AR6" s="249"/>
      <c r="AS6" s="248" t="s">
        <v>43</v>
      </c>
      <c r="AT6" s="248"/>
      <c r="AU6" s="257" t="s">
        <v>44</v>
      </c>
      <c r="AV6" s="249"/>
      <c r="AW6" s="248"/>
      <c r="AX6" s="249"/>
      <c r="AY6" s="254"/>
      <c r="AZ6" s="255"/>
    </row>
    <row r="7" spans="1:52" ht="15.5">
      <c r="A7" s="270"/>
      <c r="B7" s="270"/>
      <c r="C7" s="14" t="s">
        <v>45</v>
      </c>
      <c r="D7" s="14" t="s">
        <v>46</v>
      </c>
      <c r="E7" s="14" t="s">
        <v>45</v>
      </c>
      <c r="F7" s="14" t="s">
        <v>46</v>
      </c>
      <c r="G7" s="14" t="s">
        <v>45</v>
      </c>
      <c r="H7" s="14" t="s">
        <v>46</v>
      </c>
      <c r="I7" s="14" t="s">
        <v>45</v>
      </c>
      <c r="J7" s="14" t="s">
        <v>46</v>
      </c>
      <c r="K7" s="14" t="s">
        <v>45</v>
      </c>
      <c r="L7" s="14" t="s">
        <v>46</v>
      </c>
      <c r="M7" s="14" t="s">
        <v>45</v>
      </c>
      <c r="N7" s="14" t="s">
        <v>46</v>
      </c>
      <c r="O7" s="14" t="s">
        <v>45</v>
      </c>
      <c r="P7" s="14" t="s">
        <v>46</v>
      </c>
      <c r="Q7" s="14" t="s">
        <v>45</v>
      </c>
      <c r="R7" s="14" t="s">
        <v>46</v>
      </c>
      <c r="S7" s="14" t="s">
        <v>45</v>
      </c>
      <c r="T7" s="14" t="s">
        <v>46</v>
      </c>
      <c r="U7" s="14" t="s">
        <v>45</v>
      </c>
      <c r="V7" s="14" t="s">
        <v>46</v>
      </c>
      <c r="W7" s="14" t="s">
        <v>45</v>
      </c>
      <c r="X7" s="14" t="s">
        <v>46</v>
      </c>
      <c r="Y7" s="14" t="s">
        <v>45</v>
      </c>
      <c r="Z7" s="14" t="s">
        <v>46</v>
      </c>
      <c r="AA7" s="14" t="s">
        <v>45</v>
      </c>
      <c r="AB7" s="14" t="s">
        <v>46</v>
      </c>
      <c r="AC7" s="14" t="s">
        <v>45</v>
      </c>
      <c r="AD7" s="14" t="s">
        <v>46</v>
      </c>
      <c r="AE7" s="14" t="s">
        <v>45</v>
      </c>
      <c r="AF7" s="14" t="s">
        <v>46</v>
      </c>
      <c r="AG7" s="14" t="s">
        <v>45</v>
      </c>
      <c r="AH7" s="14" t="s">
        <v>46</v>
      </c>
      <c r="AI7" s="14" t="s">
        <v>45</v>
      </c>
      <c r="AJ7" s="14" t="s">
        <v>46</v>
      </c>
      <c r="AK7" s="14" t="s">
        <v>45</v>
      </c>
      <c r="AL7" s="14" t="s">
        <v>46</v>
      </c>
      <c r="AM7" s="14" t="s">
        <v>45</v>
      </c>
      <c r="AN7" s="14" t="s">
        <v>46</v>
      </c>
      <c r="AO7" s="14" t="s">
        <v>45</v>
      </c>
      <c r="AP7" s="14" t="s">
        <v>46</v>
      </c>
      <c r="AQ7" s="14" t="s">
        <v>45</v>
      </c>
      <c r="AR7" s="14" t="s">
        <v>46</v>
      </c>
      <c r="AS7" s="14" t="s">
        <v>45</v>
      </c>
      <c r="AT7" s="14" t="s">
        <v>46</v>
      </c>
      <c r="AU7" s="14" t="s">
        <v>45</v>
      </c>
      <c r="AV7" s="14" t="s">
        <v>46</v>
      </c>
      <c r="AW7" s="14" t="s">
        <v>45</v>
      </c>
      <c r="AX7" s="14" t="s">
        <v>46</v>
      </c>
      <c r="AY7" s="36" t="s">
        <v>45</v>
      </c>
      <c r="AZ7" s="36" t="s">
        <v>46</v>
      </c>
    </row>
    <row r="8" spans="1:52" ht="15.5">
      <c r="A8" s="15">
        <v>1</v>
      </c>
      <c r="B8" s="16" t="s">
        <v>47</v>
      </c>
      <c r="C8" s="57">
        <v>2</v>
      </c>
      <c r="D8" s="57">
        <v>3</v>
      </c>
      <c r="E8" s="57">
        <v>4</v>
      </c>
      <c r="F8" s="57">
        <v>5</v>
      </c>
      <c r="G8" s="57">
        <v>2</v>
      </c>
      <c r="H8" s="57">
        <v>3</v>
      </c>
      <c r="I8" s="57">
        <v>3</v>
      </c>
      <c r="J8" s="57">
        <v>4</v>
      </c>
      <c r="K8" s="57">
        <v>3</v>
      </c>
      <c r="L8" s="57">
        <v>4</v>
      </c>
      <c r="M8" s="57">
        <v>4</v>
      </c>
      <c r="N8" s="57">
        <v>5</v>
      </c>
      <c r="O8" s="57">
        <v>5</v>
      </c>
      <c r="P8" s="57">
        <v>5</v>
      </c>
      <c r="Q8" s="57">
        <v>4</v>
      </c>
      <c r="R8" s="57">
        <v>5</v>
      </c>
      <c r="S8" s="57">
        <v>3</v>
      </c>
      <c r="T8" s="57">
        <v>3</v>
      </c>
      <c r="U8" s="57">
        <v>2</v>
      </c>
      <c r="V8" s="57">
        <v>3</v>
      </c>
      <c r="W8" s="57">
        <v>3</v>
      </c>
      <c r="X8" s="57">
        <v>4</v>
      </c>
      <c r="Y8" s="57">
        <v>3</v>
      </c>
      <c r="Z8" s="57">
        <v>4</v>
      </c>
      <c r="AA8" s="57">
        <v>3</v>
      </c>
      <c r="AB8" s="57">
        <v>4</v>
      </c>
      <c r="AC8" s="57">
        <v>4</v>
      </c>
      <c r="AD8" s="57">
        <v>5</v>
      </c>
      <c r="AE8" s="57">
        <v>3</v>
      </c>
      <c r="AF8" s="57">
        <v>5</v>
      </c>
      <c r="AG8" s="57">
        <v>3</v>
      </c>
      <c r="AH8" s="57">
        <v>5</v>
      </c>
      <c r="AI8" s="57">
        <v>3</v>
      </c>
      <c r="AJ8" s="57">
        <v>4</v>
      </c>
      <c r="AK8" s="57">
        <v>2</v>
      </c>
      <c r="AL8" s="57">
        <v>3</v>
      </c>
      <c r="AM8" s="57">
        <v>3</v>
      </c>
      <c r="AN8" s="57">
        <v>4</v>
      </c>
      <c r="AO8" s="57">
        <v>2</v>
      </c>
      <c r="AP8" s="57">
        <v>4</v>
      </c>
      <c r="AQ8" s="57">
        <v>2</v>
      </c>
      <c r="AR8" s="57">
        <v>4</v>
      </c>
      <c r="AS8" s="57">
        <v>3</v>
      </c>
      <c r="AT8" s="57">
        <v>4</v>
      </c>
      <c r="AU8" s="57">
        <v>4</v>
      </c>
      <c r="AV8" s="57">
        <v>5</v>
      </c>
      <c r="AW8" s="57">
        <v>3</v>
      </c>
      <c r="AX8" s="57">
        <v>4</v>
      </c>
      <c r="AY8" s="151">
        <f>(C8+E8+G8+I8+K8+M8+O8+Q8+S8+U8+W8+Y8+AA8+AC8+AE8+AG8+AI8+AK8+AM8+AO8+AQ8+AS8+AU8+AW8)/24</f>
        <v>3.0416666666666665</v>
      </c>
      <c r="AZ8" s="151">
        <f>(D8+F8+H8+J8+L8+N8+P8+R8+T8+V8+X8+Z8+AB8+AD8+AF8+AH8+AJ8+AL8+AN8+AP8+AR8+AT8+AV8+AX8)/24</f>
        <v>4.125</v>
      </c>
    </row>
    <row r="9" spans="1:52" ht="15.5">
      <c r="A9" s="15">
        <v>2</v>
      </c>
      <c r="B9" s="16" t="s">
        <v>48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151">
        <f t="shared" ref="AY9:AY31" si="0">(C9+E9+G9+I9+K9+M9+O9+Q9+S9+U9+W9+Y9+AA9+AC9+AE9+AG9+AI9+AK9+AM9+AO9+AQ9+AS9+AU9+AW9)/24</f>
        <v>0</v>
      </c>
      <c r="AZ9" s="151">
        <f t="shared" ref="AZ9:AZ31" si="1">(D9+F9+H9+J9+L9+N9+P9+R9+T9+V9+X9+Z9+AB9+AD9+AF9+AH9+AJ9+AL9+AN9+AP9+AR9+AT9+AV9+AX9)/24</f>
        <v>0</v>
      </c>
    </row>
    <row r="10" spans="1:52" ht="15.5">
      <c r="A10" s="15">
        <v>3</v>
      </c>
      <c r="B10" s="16" t="s">
        <v>49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151">
        <f t="shared" si="0"/>
        <v>0</v>
      </c>
      <c r="AZ10" s="151">
        <f t="shared" si="1"/>
        <v>0</v>
      </c>
    </row>
    <row r="11" spans="1:52" ht="15.5">
      <c r="A11" s="15">
        <v>4</v>
      </c>
      <c r="B11" s="16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151">
        <f t="shared" si="0"/>
        <v>0</v>
      </c>
      <c r="AZ11" s="151">
        <f t="shared" si="1"/>
        <v>0</v>
      </c>
    </row>
    <row r="12" spans="1:52" ht="15.5">
      <c r="A12" s="15">
        <v>5</v>
      </c>
      <c r="B12" s="1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151">
        <f t="shared" si="0"/>
        <v>0</v>
      </c>
      <c r="AZ12" s="151">
        <f t="shared" si="1"/>
        <v>0</v>
      </c>
    </row>
    <row r="13" spans="1:52" ht="15.5">
      <c r="A13" s="15">
        <v>6</v>
      </c>
      <c r="B13" s="1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151">
        <f t="shared" si="0"/>
        <v>0</v>
      </c>
      <c r="AZ13" s="151">
        <f t="shared" si="1"/>
        <v>0</v>
      </c>
    </row>
    <row r="14" spans="1:52" ht="15.5">
      <c r="A14" s="15">
        <v>7</v>
      </c>
      <c r="B14" s="1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151">
        <f t="shared" si="0"/>
        <v>0</v>
      </c>
      <c r="AZ14" s="151">
        <f t="shared" si="1"/>
        <v>0</v>
      </c>
    </row>
    <row r="15" spans="1:52" ht="15.5">
      <c r="A15" s="15">
        <v>8</v>
      </c>
      <c r="B15" s="1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151">
        <f t="shared" si="0"/>
        <v>0</v>
      </c>
      <c r="AZ15" s="151">
        <f t="shared" si="1"/>
        <v>0</v>
      </c>
    </row>
    <row r="16" spans="1:52" ht="15.5">
      <c r="A16" s="15">
        <v>9</v>
      </c>
      <c r="B16" s="1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151">
        <f t="shared" si="0"/>
        <v>0</v>
      </c>
      <c r="AZ16" s="151">
        <f t="shared" si="1"/>
        <v>0</v>
      </c>
    </row>
    <row r="17" spans="1:52" ht="15.5">
      <c r="A17" s="15">
        <v>10</v>
      </c>
      <c r="B17" s="1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151">
        <f t="shared" si="0"/>
        <v>0</v>
      </c>
      <c r="AZ17" s="151">
        <f t="shared" si="1"/>
        <v>0</v>
      </c>
    </row>
    <row r="18" spans="1:52" ht="15.5">
      <c r="A18" s="15">
        <v>11</v>
      </c>
      <c r="B18" s="1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151">
        <f t="shared" si="0"/>
        <v>0</v>
      </c>
      <c r="AZ18" s="151">
        <f t="shared" si="1"/>
        <v>0</v>
      </c>
    </row>
    <row r="19" spans="1:52" ht="15.5">
      <c r="A19" s="15">
        <v>12</v>
      </c>
      <c r="B19" s="1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151">
        <f t="shared" si="0"/>
        <v>0</v>
      </c>
      <c r="AZ19" s="151">
        <f t="shared" si="1"/>
        <v>0</v>
      </c>
    </row>
    <row r="20" spans="1:52" ht="15.5">
      <c r="A20" s="15">
        <v>13</v>
      </c>
      <c r="B20" s="1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151">
        <f t="shared" si="0"/>
        <v>0</v>
      </c>
      <c r="AZ20" s="151">
        <f t="shared" si="1"/>
        <v>0</v>
      </c>
    </row>
    <row r="21" spans="1:52" ht="15.5">
      <c r="A21" s="15">
        <v>14</v>
      </c>
      <c r="B21" s="1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151">
        <f t="shared" si="0"/>
        <v>0</v>
      </c>
      <c r="AZ21" s="151">
        <f t="shared" si="1"/>
        <v>0</v>
      </c>
    </row>
    <row r="22" spans="1:52" ht="15.5">
      <c r="A22" s="15">
        <v>15</v>
      </c>
      <c r="B22" s="1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151">
        <f t="shared" si="0"/>
        <v>0</v>
      </c>
      <c r="AZ22" s="151">
        <f t="shared" si="1"/>
        <v>0</v>
      </c>
    </row>
    <row r="23" spans="1:52" ht="15.5">
      <c r="A23" s="15">
        <v>16</v>
      </c>
      <c r="B23" s="1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151">
        <f t="shared" si="0"/>
        <v>0</v>
      </c>
      <c r="AZ23" s="151">
        <f t="shared" si="1"/>
        <v>0</v>
      </c>
    </row>
    <row r="24" spans="1:52" ht="15.5">
      <c r="A24" s="15">
        <v>17</v>
      </c>
      <c r="B24" s="1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151">
        <f t="shared" si="0"/>
        <v>0</v>
      </c>
      <c r="AZ24" s="151">
        <f t="shared" si="1"/>
        <v>0</v>
      </c>
    </row>
    <row r="25" spans="1:52" ht="15.5">
      <c r="A25" s="15">
        <v>18</v>
      </c>
      <c r="B25" s="1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151">
        <f t="shared" si="0"/>
        <v>0</v>
      </c>
      <c r="AZ25" s="151">
        <f t="shared" si="1"/>
        <v>0</v>
      </c>
    </row>
    <row r="26" spans="1:52" ht="15.5">
      <c r="A26" s="15">
        <v>19</v>
      </c>
      <c r="B26" s="1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151">
        <f t="shared" si="0"/>
        <v>0</v>
      </c>
      <c r="AZ26" s="151">
        <f t="shared" si="1"/>
        <v>0</v>
      </c>
    </row>
    <row r="27" spans="1:52" ht="15.5">
      <c r="A27" s="15">
        <v>20</v>
      </c>
      <c r="B27" s="1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151">
        <f t="shared" si="0"/>
        <v>0</v>
      </c>
      <c r="AZ27" s="151">
        <f t="shared" si="1"/>
        <v>0</v>
      </c>
    </row>
    <row r="28" spans="1:52" ht="15.5">
      <c r="A28" s="15">
        <v>21</v>
      </c>
      <c r="B28" s="1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151">
        <f t="shared" si="0"/>
        <v>0</v>
      </c>
      <c r="AZ28" s="151">
        <f t="shared" si="1"/>
        <v>0</v>
      </c>
    </row>
    <row r="29" spans="1:52" ht="15.5">
      <c r="A29" s="15">
        <v>22</v>
      </c>
      <c r="B29" s="1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151">
        <f t="shared" si="0"/>
        <v>0</v>
      </c>
      <c r="AZ29" s="151">
        <f t="shared" si="1"/>
        <v>0</v>
      </c>
    </row>
    <row r="30" spans="1:52" ht="15.5">
      <c r="A30" s="15">
        <v>23</v>
      </c>
      <c r="B30" s="1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151">
        <f t="shared" si="0"/>
        <v>0</v>
      </c>
      <c r="AZ30" s="151">
        <f t="shared" si="1"/>
        <v>0</v>
      </c>
    </row>
    <row r="31" spans="1:52" ht="15.5">
      <c r="A31" s="15">
        <v>24</v>
      </c>
      <c r="B31" s="1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151">
        <f t="shared" si="0"/>
        <v>0</v>
      </c>
      <c r="AZ31" s="151">
        <f t="shared" si="1"/>
        <v>0</v>
      </c>
    </row>
    <row r="32" spans="1:52" ht="16.5" customHeight="1">
      <c r="A32" s="15"/>
      <c r="B32" s="149" t="s">
        <v>50</v>
      </c>
      <c r="C32" s="70">
        <f>(C8+C9+C10+C11+C12+C13+C14+C15+C16+C17+C18+C19+C20+C21+C22+C23+C24+C25+C26+C27+C28+C29+C30+C31)/COUNTA($B$8:$B$31)</f>
        <v>0.66666666666666663</v>
      </c>
      <c r="D32" s="70">
        <f t="shared" ref="D32:AX32" si="2">(D8+D9+D10+D11+D12+D13+D14+D15+D16+D17+D18+D19+D20+D21+D22+D23+D24+D25+D26+D27+D28+D29+D30+D31)/COUNTA($B$8:$B$31)</f>
        <v>1</v>
      </c>
      <c r="E32" s="70">
        <f t="shared" si="2"/>
        <v>1.3333333333333333</v>
      </c>
      <c r="F32" s="70">
        <f t="shared" si="2"/>
        <v>1.6666666666666667</v>
      </c>
      <c r="G32" s="70">
        <f t="shared" si="2"/>
        <v>0.66666666666666663</v>
      </c>
      <c r="H32" s="70">
        <f t="shared" si="2"/>
        <v>1</v>
      </c>
      <c r="I32" s="70">
        <f t="shared" si="2"/>
        <v>1</v>
      </c>
      <c r="J32" s="70">
        <f t="shared" si="2"/>
        <v>1.3333333333333333</v>
      </c>
      <c r="K32" s="70">
        <f t="shared" si="2"/>
        <v>1</v>
      </c>
      <c r="L32" s="70">
        <f t="shared" si="2"/>
        <v>1.3333333333333333</v>
      </c>
      <c r="M32" s="70">
        <f t="shared" si="2"/>
        <v>1.3333333333333333</v>
      </c>
      <c r="N32" s="70">
        <f t="shared" si="2"/>
        <v>1.6666666666666667</v>
      </c>
      <c r="O32" s="70">
        <f t="shared" si="2"/>
        <v>1.6666666666666667</v>
      </c>
      <c r="P32" s="70">
        <f t="shared" si="2"/>
        <v>1.6666666666666667</v>
      </c>
      <c r="Q32" s="70">
        <f t="shared" si="2"/>
        <v>1.3333333333333333</v>
      </c>
      <c r="R32" s="70">
        <f t="shared" si="2"/>
        <v>1.6666666666666667</v>
      </c>
      <c r="S32" s="70">
        <f t="shared" si="2"/>
        <v>1</v>
      </c>
      <c r="T32" s="70">
        <f t="shared" si="2"/>
        <v>1</v>
      </c>
      <c r="U32" s="70">
        <f t="shared" si="2"/>
        <v>0.66666666666666663</v>
      </c>
      <c r="V32" s="70">
        <f t="shared" si="2"/>
        <v>1</v>
      </c>
      <c r="W32" s="70">
        <f t="shared" si="2"/>
        <v>1</v>
      </c>
      <c r="X32" s="70">
        <f t="shared" si="2"/>
        <v>1.3333333333333333</v>
      </c>
      <c r="Y32" s="70">
        <f t="shared" si="2"/>
        <v>1</v>
      </c>
      <c r="Z32" s="70">
        <f t="shared" si="2"/>
        <v>1.3333333333333333</v>
      </c>
      <c r="AA32" s="70">
        <f t="shared" si="2"/>
        <v>1</v>
      </c>
      <c r="AB32" s="70">
        <f t="shared" si="2"/>
        <v>1.3333333333333333</v>
      </c>
      <c r="AC32" s="70">
        <f t="shared" si="2"/>
        <v>1.3333333333333333</v>
      </c>
      <c r="AD32" s="70">
        <f t="shared" si="2"/>
        <v>1.6666666666666667</v>
      </c>
      <c r="AE32" s="70">
        <f t="shared" si="2"/>
        <v>1</v>
      </c>
      <c r="AF32" s="70">
        <f t="shared" si="2"/>
        <v>1.6666666666666667</v>
      </c>
      <c r="AG32" s="70">
        <f t="shared" si="2"/>
        <v>1</v>
      </c>
      <c r="AH32" s="70">
        <f t="shared" si="2"/>
        <v>1.6666666666666667</v>
      </c>
      <c r="AI32" s="70">
        <f t="shared" si="2"/>
        <v>1</v>
      </c>
      <c r="AJ32" s="70">
        <f t="shared" si="2"/>
        <v>1.3333333333333333</v>
      </c>
      <c r="AK32" s="70">
        <f t="shared" si="2"/>
        <v>0.66666666666666663</v>
      </c>
      <c r="AL32" s="70">
        <f t="shared" si="2"/>
        <v>1</v>
      </c>
      <c r="AM32" s="70">
        <f t="shared" si="2"/>
        <v>1</v>
      </c>
      <c r="AN32" s="70">
        <f t="shared" si="2"/>
        <v>1.3333333333333333</v>
      </c>
      <c r="AO32" s="70">
        <f t="shared" si="2"/>
        <v>0.66666666666666663</v>
      </c>
      <c r="AP32" s="70">
        <f t="shared" si="2"/>
        <v>1.3333333333333333</v>
      </c>
      <c r="AQ32" s="70">
        <f t="shared" si="2"/>
        <v>0.66666666666666663</v>
      </c>
      <c r="AR32" s="70">
        <f t="shared" si="2"/>
        <v>1.3333333333333333</v>
      </c>
      <c r="AS32" s="70">
        <f t="shared" si="2"/>
        <v>1</v>
      </c>
      <c r="AT32" s="70">
        <f t="shared" si="2"/>
        <v>1.3333333333333333</v>
      </c>
      <c r="AU32" s="70">
        <f t="shared" si="2"/>
        <v>1.3333333333333333</v>
      </c>
      <c r="AV32" s="70">
        <f t="shared" si="2"/>
        <v>1.6666666666666667</v>
      </c>
      <c r="AW32" s="70">
        <f t="shared" si="2"/>
        <v>1</v>
      </c>
      <c r="AX32" s="70">
        <f t="shared" si="2"/>
        <v>1.3333333333333333</v>
      </c>
      <c r="AY32" s="210">
        <f t="shared" ref="AY32" si="3">(C32+E32+G32+I32+K32+M32+O32+Q32+S32+U32+W32+Y32+AA32+AC32+AE32+AG32+AI32+AK32+AM32+AO32+AQ32+AS32+AU32+AW32)/24</f>
        <v>1.0138888888888891</v>
      </c>
      <c r="AZ32" s="210">
        <f t="shared" ref="AZ32" si="4">(D32+F32+H32+J32+L32+N32+P32+R32+T32+V32+X32+Z32+AB32+AD32+AF32+AH32+AJ32+AL32+AN32+AP32+AR32+AT32+AV32+AX32)/24</f>
        <v>1.375</v>
      </c>
    </row>
    <row r="36" spans="2:6" ht="15">
      <c r="B36" s="19" t="s">
        <v>51</v>
      </c>
      <c r="C36" s="20"/>
      <c r="D36" s="20"/>
      <c r="E36" s="20"/>
      <c r="F36" s="20"/>
    </row>
    <row r="37" spans="2:6" ht="28">
      <c r="B37" s="162"/>
      <c r="C37" s="31" t="s">
        <v>52</v>
      </c>
      <c r="D37" s="31" t="s">
        <v>53</v>
      </c>
      <c r="E37" s="31" t="s">
        <v>54</v>
      </c>
      <c r="F37" s="31" t="s">
        <v>55</v>
      </c>
    </row>
    <row r="38" spans="2:6" ht="15.5">
      <c r="B38" s="163" t="s">
        <v>56</v>
      </c>
      <c r="C38" s="24">
        <f>COUNTA(B8:B31)</f>
        <v>3</v>
      </c>
      <c r="D38" s="24">
        <f>COUNTIF(AY8:AY31,"&gt;=3,8")</f>
        <v>0</v>
      </c>
      <c r="E38" s="24">
        <f>COUNTIFS(AY8:AY31,"&lt;3,7",AY8:AY31,"&gt;=2,3")</f>
        <v>1</v>
      </c>
      <c r="F38" s="24">
        <f>COUNTIFS(AY8:AY31,"&lt;2,2",AY8:AY31,"&gt;0")</f>
        <v>0</v>
      </c>
    </row>
    <row r="39" spans="2:6" ht="15.5">
      <c r="B39" s="163" t="s">
        <v>57</v>
      </c>
      <c r="C39" s="24">
        <v>100</v>
      </c>
      <c r="D39" s="24">
        <f>D38*C39/C38</f>
        <v>0</v>
      </c>
      <c r="E39" s="25">
        <f>E38*C39/C38</f>
        <v>33.333333333333336</v>
      </c>
      <c r="F39" s="25">
        <f>F38*C39/C38</f>
        <v>0</v>
      </c>
    </row>
    <row r="40" spans="2:6" ht="15.5">
      <c r="B40" s="128"/>
      <c r="C40" s="20"/>
      <c r="D40" s="20"/>
      <c r="E40" s="20"/>
      <c r="F40" s="20"/>
    </row>
    <row r="41" spans="2:6" ht="15.5">
      <c r="B41" s="128"/>
      <c r="C41" s="20"/>
      <c r="D41" s="20"/>
      <c r="E41" s="20"/>
      <c r="F41" s="20"/>
    </row>
    <row r="42" spans="2:6" ht="15">
      <c r="B42" s="19" t="s">
        <v>58</v>
      </c>
      <c r="C42" s="20"/>
      <c r="D42" s="20"/>
      <c r="E42" s="20"/>
      <c r="F42" s="20"/>
    </row>
    <row r="43" spans="2:6" ht="28">
      <c r="B43" s="162"/>
      <c r="C43" s="150" t="s">
        <v>52</v>
      </c>
      <c r="D43" s="31" t="s">
        <v>53</v>
      </c>
      <c r="E43" s="31" t="s">
        <v>54</v>
      </c>
      <c r="F43" s="31" t="s">
        <v>55</v>
      </c>
    </row>
    <row r="44" spans="2:6" ht="15.5">
      <c r="B44" s="163" t="s">
        <v>56</v>
      </c>
      <c r="C44" s="24">
        <f>COUNTA(B8:B31)</f>
        <v>3</v>
      </c>
      <c r="D44" s="24">
        <f>COUNTIF(AZ8:AZ31,"&gt;=3,8")</f>
        <v>1</v>
      </c>
      <c r="E44" s="24">
        <f>COUNTIFS(AZ8:AZ31,"&lt;3,7",AZ8:AZ31,"&gt;=2,3")</f>
        <v>0</v>
      </c>
      <c r="F44" s="24">
        <f>COUNTIFS(AZ8:AZ31,"&lt;2,2",AZ8:AZ31,"&gt;0")</f>
        <v>0</v>
      </c>
    </row>
    <row r="45" spans="2:6" ht="15.5">
      <c r="B45" s="163" t="s">
        <v>57</v>
      </c>
      <c r="C45" s="24">
        <v>100</v>
      </c>
      <c r="D45" s="25">
        <f>D44*C45/C44</f>
        <v>33.333333333333336</v>
      </c>
      <c r="E45" s="25">
        <f>E44*C45/C44</f>
        <v>0</v>
      </c>
      <c r="F45" s="25">
        <f>F44*C45/C44</f>
        <v>0</v>
      </c>
    </row>
  </sheetData>
  <sheetProtection algorithmName="SHA-512" hashValue="uN/lC2CSKOTe78IHLbzTTugWhzxv2M5E0GUBmCPEFGfwC8z10QGTisa86fVv/LRao6pB4KEEAG3Gj1F8D8d2kw==" saltValue="LaH5ODYeRmFHc0R+X3bk9w==" spinCount="100000" sheet="1" formatCells="0" formatColumns="0" formatRows="0" insertColumns="0" insertRows="0" insertHyperlinks="0" deleteColumns="0" deleteRows="0" sort="0" autoFilter="0" pivotTables="0"/>
  <mergeCells count="36">
    <mergeCell ref="K4:L6"/>
    <mergeCell ref="Q4:R6"/>
    <mergeCell ref="O5:P6"/>
    <mergeCell ref="U5:AB5"/>
    <mergeCell ref="AC5:AF5"/>
    <mergeCell ref="U6:V6"/>
    <mergeCell ref="AE6:AF6"/>
    <mergeCell ref="A1:AZ1"/>
    <mergeCell ref="C4:F4"/>
    <mergeCell ref="G4:J4"/>
    <mergeCell ref="M4:P4"/>
    <mergeCell ref="U4:AV4"/>
    <mergeCell ref="A4:A7"/>
    <mergeCell ref="B4:B7"/>
    <mergeCell ref="C5:D6"/>
    <mergeCell ref="E5:F6"/>
    <mergeCell ref="G5:H6"/>
    <mergeCell ref="I5:J6"/>
    <mergeCell ref="M5:N6"/>
    <mergeCell ref="AQ6:AR6"/>
    <mergeCell ref="AS6:AT6"/>
    <mergeCell ref="AU6:AV6"/>
    <mergeCell ref="AQ5:AV5"/>
    <mergeCell ref="AU2:AV2"/>
    <mergeCell ref="S4:T6"/>
    <mergeCell ref="AW4:AX6"/>
    <mergeCell ref="AY4:AZ6"/>
    <mergeCell ref="AG5:AH6"/>
    <mergeCell ref="AI5:AJ6"/>
    <mergeCell ref="AK5:AL6"/>
    <mergeCell ref="AM5:AN6"/>
    <mergeCell ref="AO5:AP6"/>
    <mergeCell ref="W6:X6"/>
    <mergeCell ref="Y6:Z6"/>
    <mergeCell ref="AA6:AB6"/>
    <mergeCell ref="AC6:AD6"/>
  </mergeCells>
  <hyperlinks>
    <hyperlink ref="AU2" location="ОГЛАВЛЕНИЕ!A1" display="ОГЛАВЛЕНИЕ" xr:uid="{00000000-0004-0000-0200-000000000000}"/>
  </hyperlinks>
  <pageMargins left="0.48749999999999999" right="0.39886363636363636" top="0.55397727272727271" bottom="0.75" header="0.3" footer="0.3"/>
  <pageSetup paperSize="9" scale="38" orientation="landscape" r:id="rId1"/>
  <headerFooter>
    <oddHeader>&amp;LДиагностика индивидуального развития детей 6-7 лет с ТНР&amp;R&amp;"Monotype Corsiva,обычный"О.В. Яковлева</oddHeader>
    <oddFooter>&amp;Rhttps://vk.com/travel_posobiya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theme="5"/>
    <pageSetUpPr fitToPage="1"/>
  </sheetPr>
  <dimension ref="B1:U40"/>
  <sheetViews>
    <sheetView view="pageLayout" topLeftCell="A52" zoomScale="55" zoomScaleNormal="100" zoomScalePageLayoutView="55" workbookViewId="0">
      <selection activeCell="E30" sqref="E30"/>
    </sheetView>
  </sheetViews>
  <sheetFormatPr defaultColWidth="9" defaultRowHeight="14.5"/>
  <cols>
    <col min="1" max="1" width="9" style="1"/>
    <col min="2" max="2" width="9.1796875" style="1"/>
    <col min="3" max="3" width="27.453125" style="1" customWidth="1"/>
    <col min="4" max="4" width="8.81640625" style="1" customWidth="1"/>
    <col min="5" max="5" width="8" style="1" customWidth="1"/>
    <col min="6" max="6" width="8.54296875" style="1" customWidth="1"/>
    <col min="7" max="7" width="8.26953125" style="1" customWidth="1"/>
    <col min="8" max="8" width="7.81640625" style="1" customWidth="1"/>
    <col min="9" max="9" width="7.54296875" style="1" customWidth="1"/>
    <col min="10" max="10" width="8" style="1" customWidth="1"/>
    <col min="11" max="11" width="7.54296875" style="1" customWidth="1"/>
    <col min="12" max="12" width="6.81640625" style="1" customWidth="1"/>
    <col min="13" max="13" width="6.7265625" style="1" customWidth="1"/>
    <col min="14" max="14" width="7.7265625" style="1" customWidth="1"/>
    <col min="15" max="15" width="7.453125" style="1" customWidth="1"/>
    <col min="16" max="16" width="8.81640625" style="1" customWidth="1"/>
    <col min="17" max="17" width="8" style="1" customWidth="1"/>
    <col min="18" max="19" width="6.54296875" style="1" customWidth="1"/>
    <col min="20" max="20" width="8.7265625" style="1" customWidth="1"/>
    <col min="21" max="21" width="9.26953125" style="1" customWidth="1"/>
    <col min="22" max="16364" width="9.1796875" style="1"/>
    <col min="16365" max="16384" width="9" style="1"/>
  </cols>
  <sheetData>
    <row r="1" spans="2:21" ht="17.5">
      <c r="B1" s="12" t="s">
        <v>59</v>
      </c>
      <c r="T1" s="243" t="s">
        <v>394</v>
      </c>
      <c r="U1" s="243"/>
    </row>
    <row r="3" spans="2:21" ht="31.5" customHeight="1">
      <c r="B3" s="268" t="s">
        <v>11</v>
      </c>
      <c r="C3" s="268" t="s">
        <v>12</v>
      </c>
      <c r="D3" s="278" t="s">
        <v>60</v>
      </c>
      <c r="E3" s="279"/>
      <c r="F3" s="282" t="s">
        <v>61</v>
      </c>
      <c r="G3" s="283"/>
      <c r="H3" s="282" t="s">
        <v>62</v>
      </c>
      <c r="I3" s="286"/>
      <c r="J3" s="289" t="s">
        <v>63</v>
      </c>
      <c r="K3" s="289"/>
      <c r="L3" s="291" t="s">
        <v>64</v>
      </c>
      <c r="M3" s="292"/>
      <c r="N3" s="291" t="s">
        <v>65</v>
      </c>
      <c r="O3" s="292"/>
      <c r="P3" s="291" t="s">
        <v>66</v>
      </c>
      <c r="Q3" s="292"/>
      <c r="R3" s="291" t="s">
        <v>67</v>
      </c>
      <c r="S3" s="292"/>
      <c r="T3" s="288" t="s">
        <v>21</v>
      </c>
      <c r="U3" s="288"/>
    </row>
    <row r="4" spans="2:21" ht="98.15" customHeight="1">
      <c r="B4" s="269"/>
      <c r="C4" s="269"/>
      <c r="D4" s="280"/>
      <c r="E4" s="281"/>
      <c r="F4" s="284"/>
      <c r="G4" s="285"/>
      <c r="H4" s="284"/>
      <c r="I4" s="287"/>
      <c r="J4" s="290"/>
      <c r="K4" s="290"/>
      <c r="L4" s="293"/>
      <c r="M4" s="294"/>
      <c r="N4" s="293"/>
      <c r="O4" s="294"/>
      <c r="P4" s="293"/>
      <c r="Q4" s="294"/>
      <c r="R4" s="293"/>
      <c r="S4" s="294"/>
      <c r="T4" s="288"/>
      <c r="U4" s="288"/>
    </row>
    <row r="5" spans="2:21" ht="15.5">
      <c r="B5" s="270"/>
      <c r="C5" s="270"/>
      <c r="D5" s="32" t="s">
        <v>45</v>
      </c>
      <c r="E5" s="32" t="s">
        <v>46</v>
      </c>
      <c r="F5" s="14" t="s">
        <v>45</v>
      </c>
      <c r="G5" s="14" t="s">
        <v>46</v>
      </c>
      <c r="H5" s="14" t="s">
        <v>45</v>
      </c>
      <c r="I5" s="14" t="s">
        <v>46</v>
      </c>
      <c r="J5" s="14" t="s">
        <v>45</v>
      </c>
      <c r="K5" s="14" t="s">
        <v>46</v>
      </c>
      <c r="L5" s="14" t="s">
        <v>45</v>
      </c>
      <c r="M5" s="14" t="s">
        <v>46</v>
      </c>
      <c r="N5" s="14" t="s">
        <v>45</v>
      </c>
      <c r="O5" s="14" t="s">
        <v>46</v>
      </c>
      <c r="P5" s="14" t="s">
        <v>45</v>
      </c>
      <c r="Q5" s="14" t="s">
        <v>46</v>
      </c>
      <c r="R5" s="14" t="s">
        <v>45</v>
      </c>
      <c r="S5" s="14" t="s">
        <v>46</v>
      </c>
      <c r="T5" s="28" t="s">
        <v>45</v>
      </c>
      <c r="U5" s="28" t="s">
        <v>46</v>
      </c>
    </row>
    <row r="6" spans="2:21" ht="15.5">
      <c r="B6" s="15">
        <v>1</v>
      </c>
      <c r="C6" s="16" t="s">
        <v>47</v>
      </c>
      <c r="D6" s="57">
        <v>2</v>
      </c>
      <c r="E6" s="57">
        <v>4</v>
      </c>
      <c r="F6" s="56">
        <v>3</v>
      </c>
      <c r="G6" s="56">
        <v>4</v>
      </c>
      <c r="H6" s="56">
        <v>2</v>
      </c>
      <c r="I6" s="56">
        <v>3</v>
      </c>
      <c r="J6" s="56">
        <v>2</v>
      </c>
      <c r="K6" s="56">
        <v>3</v>
      </c>
      <c r="L6" s="56">
        <v>4</v>
      </c>
      <c r="M6" s="56">
        <v>4</v>
      </c>
      <c r="N6" s="56">
        <v>5</v>
      </c>
      <c r="O6" s="56">
        <v>5</v>
      </c>
      <c r="P6" s="56">
        <v>3</v>
      </c>
      <c r="Q6" s="56">
        <v>5</v>
      </c>
      <c r="R6" s="56">
        <v>2</v>
      </c>
      <c r="S6" s="56">
        <v>3</v>
      </c>
      <c r="T6" s="165">
        <f>(D6+F6+H6+J6+L6+N6+P6+R6)/9</f>
        <v>2.5555555555555554</v>
      </c>
      <c r="U6" s="165">
        <f>(E6+G6+I6+K6+M6+O6+Q6+S6)/9</f>
        <v>3.4444444444444446</v>
      </c>
    </row>
    <row r="7" spans="2:21" ht="15.5">
      <c r="B7" s="15">
        <v>2</v>
      </c>
      <c r="C7" s="16" t="s">
        <v>48</v>
      </c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165">
        <f t="shared" ref="T7:T29" si="0">(D7+F7+H7+J7+L7+N7+P7+R7)/9</f>
        <v>0</v>
      </c>
      <c r="U7" s="165">
        <f t="shared" ref="U7:U29" si="1">(E7+G7+I7+K7+M7+O7+Q7+S7)/9</f>
        <v>0</v>
      </c>
    </row>
    <row r="8" spans="2:21" ht="15.5">
      <c r="B8" s="15">
        <v>3</v>
      </c>
      <c r="C8" s="16" t="s">
        <v>49</v>
      </c>
      <c r="D8" s="57"/>
      <c r="E8" s="57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165">
        <f t="shared" si="0"/>
        <v>0</v>
      </c>
      <c r="U8" s="165">
        <f t="shared" si="1"/>
        <v>0</v>
      </c>
    </row>
    <row r="9" spans="2:21" ht="15.5">
      <c r="B9" s="15">
        <v>4</v>
      </c>
      <c r="C9" s="16"/>
      <c r="D9" s="57"/>
      <c r="E9" s="57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165">
        <f t="shared" si="0"/>
        <v>0</v>
      </c>
      <c r="U9" s="165">
        <f t="shared" si="1"/>
        <v>0</v>
      </c>
    </row>
    <row r="10" spans="2:21" ht="15.5">
      <c r="B10" s="15">
        <v>5</v>
      </c>
      <c r="C10" s="16"/>
      <c r="D10" s="57"/>
      <c r="E10" s="57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165">
        <f t="shared" si="0"/>
        <v>0</v>
      </c>
      <c r="U10" s="165">
        <f t="shared" si="1"/>
        <v>0</v>
      </c>
    </row>
    <row r="11" spans="2:21" ht="15.5">
      <c r="B11" s="15">
        <v>6</v>
      </c>
      <c r="C11" s="16"/>
      <c r="D11" s="57"/>
      <c r="E11" s="57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165">
        <f t="shared" si="0"/>
        <v>0</v>
      </c>
      <c r="U11" s="165">
        <f t="shared" si="1"/>
        <v>0</v>
      </c>
    </row>
    <row r="12" spans="2:21" ht="15.5">
      <c r="B12" s="15">
        <v>7</v>
      </c>
      <c r="C12" s="16"/>
      <c r="D12" s="57"/>
      <c r="E12" s="57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165">
        <f t="shared" si="0"/>
        <v>0</v>
      </c>
      <c r="U12" s="165">
        <f t="shared" si="1"/>
        <v>0</v>
      </c>
    </row>
    <row r="13" spans="2:21" ht="15.5">
      <c r="B13" s="15">
        <v>8</v>
      </c>
      <c r="C13" s="16"/>
      <c r="D13" s="57"/>
      <c r="E13" s="57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165">
        <f t="shared" si="0"/>
        <v>0</v>
      </c>
      <c r="U13" s="165">
        <f t="shared" si="1"/>
        <v>0</v>
      </c>
    </row>
    <row r="14" spans="2:21" ht="15.5">
      <c r="B14" s="15">
        <v>9</v>
      </c>
      <c r="C14" s="16"/>
      <c r="D14" s="57"/>
      <c r="E14" s="57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165">
        <f t="shared" si="0"/>
        <v>0</v>
      </c>
      <c r="U14" s="165">
        <f t="shared" si="1"/>
        <v>0</v>
      </c>
    </row>
    <row r="15" spans="2:21" ht="15.5">
      <c r="B15" s="15">
        <v>10</v>
      </c>
      <c r="C15" s="16"/>
      <c r="D15" s="57"/>
      <c r="E15" s="57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165">
        <f t="shared" si="0"/>
        <v>0</v>
      </c>
      <c r="U15" s="165">
        <f t="shared" si="1"/>
        <v>0</v>
      </c>
    </row>
    <row r="16" spans="2:21" ht="15.5">
      <c r="B16" s="15">
        <v>11</v>
      </c>
      <c r="C16" s="16"/>
      <c r="D16" s="57"/>
      <c r="E16" s="57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165">
        <f t="shared" si="0"/>
        <v>0</v>
      </c>
      <c r="U16" s="165">
        <f t="shared" si="1"/>
        <v>0</v>
      </c>
    </row>
    <row r="17" spans="2:21" ht="15.5">
      <c r="B17" s="15">
        <v>12</v>
      </c>
      <c r="C17" s="16"/>
      <c r="D17" s="57"/>
      <c r="E17" s="57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165">
        <f t="shared" si="0"/>
        <v>0</v>
      </c>
      <c r="U17" s="165">
        <f t="shared" si="1"/>
        <v>0</v>
      </c>
    </row>
    <row r="18" spans="2:21" ht="15.5">
      <c r="B18" s="15">
        <v>13</v>
      </c>
      <c r="C18" s="16"/>
      <c r="D18" s="57"/>
      <c r="E18" s="57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165">
        <f t="shared" si="0"/>
        <v>0</v>
      </c>
      <c r="U18" s="165">
        <f t="shared" si="1"/>
        <v>0</v>
      </c>
    </row>
    <row r="19" spans="2:21" ht="15.5">
      <c r="B19" s="15">
        <v>14</v>
      </c>
      <c r="C19" s="16"/>
      <c r="D19" s="57"/>
      <c r="E19" s="57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165">
        <f t="shared" si="0"/>
        <v>0</v>
      </c>
      <c r="U19" s="165">
        <f t="shared" si="1"/>
        <v>0</v>
      </c>
    </row>
    <row r="20" spans="2:21" ht="15.5">
      <c r="B20" s="15">
        <v>15</v>
      </c>
      <c r="C20" s="16"/>
      <c r="D20" s="57"/>
      <c r="E20" s="57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165">
        <f t="shared" si="0"/>
        <v>0</v>
      </c>
      <c r="U20" s="165">
        <f t="shared" si="1"/>
        <v>0</v>
      </c>
    </row>
    <row r="21" spans="2:21" ht="15.5">
      <c r="B21" s="15">
        <v>16</v>
      </c>
      <c r="C21" s="16"/>
      <c r="D21" s="57"/>
      <c r="E21" s="57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165">
        <f t="shared" si="0"/>
        <v>0</v>
      </c>
      <c r="U21" s="165">
        <f t="shared" si="1"/>
        <v>0</v>
      </c>
    </row>
    <row r="22" spans="2:21" ht="15.5">
      <c r="B22" s="15">
        <v>17</v>
      </c>
      <c r="C22" s="16"/>
      <c r="D22" s="57"/>
      <c r="E22" s="57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165">
        <f t="shared" si="0"/>
        <v>0</v>
      </c>
      <c r="U22" s="165">
        <f t="shared" si="1"/>
        <v>0</v>
      </c>
    </row>
    <row r="23" spans="2:21" ht="15.5">
      <c r="B23" s="15">
        <v>18</v>
      </c>
      <c r="C23" s="16"/>
      <c r="D23" s="57"/>
      <c r="E23" s="57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165">
        <f t="shared" si="0"/>
        <v>0</v>
      </c>
      <c r="U23" s="165">
        <f t="shared" si="1"/>
        <v>0</v>
      </c>
    </row>
    <row r="24" spans="2:21" ht="15.5">
      <c r="B24" s="15">
        <v>19</v>
      </c>
      <c r="C24" s="16"/>
      <c r="D24" s="57"/>
      <c r="E24" s="57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65">
        <f t="shared" si="0"/>
        <v>0</v>
      </c>
      <c r="U24" s="165">
        <f t="shared" si="1"/>
        <v>0</v>
      </c>
    </row>
    <row r="25" spans="2:21" ht="15.5">
      <c r="B25" s="15">
        <v>20</v>
      </c>
      <c r="C25" s="16"/>
      <c r="D25" s="57"/>
      <c r="E25" s="57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165">
        <f t="shared" si="0"/>
        <v>0</v>
      </c>
      <c r="U25" s="165">
        <f t="shared" si="1"/>
        <v>0</v>
      </c>
    </row>
    <row r="26" spans="2:21" ht="15.5">
      <c r="B26" s="15">
        <v>21</v>
      </c>
      <c r="C26" s="16"/>
      <c r="D26" s="57"/>
      <c r="E26" s="57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165">
        <f t="shared" si="0"/>
        <v>0</v>
      </c>
      <c r="U26" s="165">
        <f t="shared" si="1"/>
        <v>0</v>
      </c>
    </row>
    <row r="27" spans="2:21" ht="15.5">
      <c r="B27" s="15">
        <v>22</v>
      </c>
      <c r="C27" s="16"/>
      <c r="D27" s="57"/>
      <c r="E27" s="57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165">
        <f t="shared" si="0"/>
        <v>0</v>
      </c>
      <c r="U27" s="165">
        <f t="shared" si="1"/>
        <v>0</v>
      </c>
    </row>
    <row r="28" spans="2:21" ht="15.5">
      <c r="B28" s="15">
        <v>23</v>
      </c>
      <c r="C28" s="16"/>
      <c r="D28" s="57"/>
      <c r="E28" s="57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165">
        <f t="shared" si="0"/>
        <v>0</v>
      </c>
      <c r="U28" s="165">
        <f t="shared" si="1"/>
        <v>0</v>
      </c>
    </row>
    <row r="29" spans="2:21" ht="15.5">
      <c r="B29" s="15">
        <v>24</v>
      </c>
      <c r="C29" s="16"/>
      <c r="D29" s="57"/>
      <c r="E29" s="57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165">
        <f t="shared" si="0"/>
        <v>0</v>
      </c>
      <c r="U29" s="165">
        <f t="shared" si="1"/>
        <v>0</v>
      </c>
    </row>
    <row r="30" spans="2:21" ht="15.5">
      <c r="B30" s="15"/>
      <c r="C30" s="17" t="s">
        <v>50</v>
      </c>
      <c r="D30" s="18">
        <f>(D6+D7+D8+D9+D10+D11+D12+D13+D14+D15+D16+D17+D18+D19+D20+D21+D22+D23+D24+D25+D26+D27+D28+D29)/COUNTA($C$6:$C$29)</f>
        <v>0.66666666666666663</v>
      </c>
      <c r="E30" s="18">
        <f t="shared" ref="E30:S30" si="2">(E6+E7+E8+E9+E10+E11+E12+E13+E14+E15+E16+E17+E18+E19+E20+E21+E22+E23+E24+E25+E26+E27+E28+E29)/COUNTA($C$6:$C$29)</f>
        <v>1.3333333333333333</v>
      </c>
      <c r="F30" s="18">
        <f t="shared" si="2"/>
        <v>1</v>
      </c>
      <c r="G30" s="18">
        <f t="shared" si="2"/>
        <v>1.3333333333333333</v>
      </c>
      <c r="H30" s="18">
        <f t="shared" si="2"/>
        <v>0.66666666666666663</v>
      </c>
      <c r="I30" s="18">
        <f t="shared" si="2"/>
        <v>1</v>
      </c>
      <c r="J30" s="18">
        <f t="shared" si="2"/>
        <v>0.66666666666666663</v>
      </c>
      <c r="K30" s="18">
        <f t="shared" si="2"/>
        <v>1</v>
      </c>
      <c r="L30" s="18">
        <f t="shared" si="2"/>
        <v>1.3333333333333333</v>
      </c>
      <c r="M30" s="18">
        <f t="shared" si="2"/>
        <v>1.3333333333333333</v>
      </c>
      <c r="N30" s="18">
        <f t="shared" si="2"/>
        <v>1.6666666666666667</v>
      </c>
      <c r="O30" s="18">
        <f t="shared" si="2"/>
        <v>1.6666666666666667</v>
      </c>
      <c r="P30" s="18">
        <f t="shared" si="2"/>
        <v>1</v>
      </c>
      <c r="Q30" s="18">
        <f t="shared" si="2"/>
        <v>1.6666666666666667</v>
      </c>
      <c r="R30" s="18">
        <f t="shared" si="2"/>
        <v>0.66666666666666663</v>
      </c>
      <c r="S30" s="18">
        <f t="shared" si="2"/>
        <v>1</v>
      </c>
      <c r="T30" s="164">
        <f t="shared" ref="T30" si="3">(D30+F30+H30+J30+L30+N30+P30+R30)/9</f>
        <v>0.85185185185185186</v>
      </c>
      <c r="U30" s="164">
        <f t="shared" ref="U30" si="4">(E30+G30+I30+K30+M30+O30+Q30+S30)/9</f>
        <v>1.1481481481481479</v>
      </c>
    </row>
    <row r="32" spans="2:21" ht="15">
      <c r="C32" s="19" t="s">
        <v>51</v>
      </c>
      <c r="D32" s="20"/>
      <c r="E32" s="20"/>
      <c r="F32" s="20"/>
      <c r="G32" s="20"/>
    </row>
    <row r="33" spans="3:7" ht="28">
      <c r="C33" s="21"/>
      <c r="D33" s="22" t="s">
        <v>52</v>
      </c>
      <c r="E33" s="22" t="s">
        <v>53</v>
      </c>
      <c r="F33" s="31" t="s">
        <v>54</v>
      </c>
      <c r="G33" s="22" t="s">
        <v>55</v>
      </c>
    </row>
    <row r="34" spans="3:7" ht="15.5">
      <c r="C34" s="23" t="s">
        <v>56</v>
      </c>
      <c r="D34" s="24">
        <f>COUNTA(C6:C29)</f>
        <v>3</v>
      </c>
      <c r="E34" s="24">
        <f>COUNTIF(T6:T29,"&gt;=3,8")</f>
        <v>0</v>
      </c>
      <c r="F34" s="24">
        <f>COUNTIFS(T6:T29,"&lt;3,7",T6:T29,"&gt;=2,3")</f>
        <v>1</v>
      </c>
      <c r="G34" s="24">
        <f>COUNTIFS(T6:T29,"&lt;2,2",T6:T29,"&gt;0")</f>
        <v>0</v>
      </c>
    </row>
    <row r="35" spans="3:7" ht="15.5">
      <c r="C35" s="23" t="s">
        <v>57</v>
      </c>
      <c r="D35" s="24">
        <v>100</v>
      </c>
      <c r="E35" s="24">
        <f>E34*D35/D34</f>
        <v>0</v>
      </c>
      <c r="F35" s="25">
        <f>F34*D35/D34</f>
        <v>33.333333333333336</v>
      </c>
      <c r="G35" s="25">
        <f>G34*D35/D34</f>
        <v>0</v>
      </c>
    </row>
    <row r="36" spans="3:7" ht="15.5">
      <c r="C36" s="26"/>
      <c r="D36" s="20"/>
      <c r="E36" s="20"/>
      <c r="F36" s="20"/>
      <c r="G36" s="20"/>
    </row>
    <row r="37" spans="3:7" ht="15">
      <c r="C37" s="19" t="s">
        <v>58</v>
      </c>
      <c r="D37" s="20"/>
      <c r="E37" s="20"/>
      <c r="F37" s="20"/>
      <c r="G37" s="20"/>
    </row>
    <row r="38" spans="3:7" ht="28">
      <c r="C38" s="21"/>
      <c r="D38" s="27" t="s">
        <v>52</v>
      </c>
      <c r="E38" s="22" t="s">
        <v>53</v>
      </c>
      <c r="F38" s="31" t="s">
        <v>54</v>
      </c>
      <c r="G38" s="22" t="s">
        <v>55</v>
      </c>
    </row>
    <row r="39" spans="3:7" ht="15.5">
      <c r="C39" s="23" t="s">
        <v>56</v>
      </c>
      <c r="D39" s="24">
        <f>COUNTA(C5:C28)</f>
        <v>3</v>
      </c>
      <c r="E39" s="24">
        <f>COUNTIF(U6:U29,"&gt;=3,8")</f>
        <v>0</v>
      </c>
      <c r="F39" s="24">
        <f>COUNTIFS(U6:U29,"&lt;3,7",U6:U29,"&gt;=2,3")</f>
        <v>1</v>
      </c>
      <c r="G39" s="24">
        <f>COUNTIFS(U6:U29,"&lt;2,2",U6:U29,"&gt;0")</f>
        <v>0</v>
      </c>
    </row>
    <row r="40" spans="3:7" ht="15.5">
      <c r="C40" s="23" t="s">
        <v>57</v>
      </c>
      <c r="D40" s="24">
        <v>100</v>
      </c>
      <c r="E40" s="25">
        <f>E39*D40/D39</f>
        <v>0</v>
      </c>
      <c r="F40" s="25">
        <f>F39*D40/D39</f>
        <v>33.333333333333336</v>
      </c>
      <c r="G40" s="25">
        <f>G39*D40/D39</f>
        <v>0</v>
      </c>
    </row>
  </sheetData>
  <sheetProtection algorithmName="SHA-512" hashValue="yP9eFy7ryyDFaiNcCVeWilXJKvP5YiSnj93uvBmZtVhMskJNQoWtbzHdhbMXrc+2py9bbkvoOIbs1zOrk7L5Cw==" saltValue="q4SmJk0aH7+ZUuOHr5Dhew==" spinCount="100000" sheet="1" formatCells="0" formatColumns="0" formatRows="0" insertColumns="0" insertRows="0" insertHyperlinks="0" deleteColumns="0" deleteRows="0" sort="0" autoFilter="0" pivotTables="0"/>
  <mergeCells count="12">
    <mergeCell ref="T1:U1"/>
    <mergeCell ref="B3:B5"/>
    <mergeCell ref="C3:C5"/>
    <mergeCell ref="D3:E4"/>
    <mergeCell ref="F3:G4"/>
    <mergeCell ref="H3:I4"/>
    <mergeCell ref="T3:U4"/>
    <mergeCell ref="J3:K4"/>
    <mergeCell ref="L3:M4"/>
    <mergeCell ref="N3:O4"/>
    <mergeCell ref="P3:Q4"/>
    <mergeCell ref="R3:S4"/>
  </mergeCells>
  <hyperlinks>
    <hyperlink ref="T1" location="ОГЛАВЛЕНИЕ!A1" display="ОГЛАВЛЕНИЕ" xr:uid="{00000000-0004-0000-0300-000000000000}"/>
  </hyperlinks>
  <pageMargins left="0.7" right="0.7" top="0.75" bottom="0.75" header="0.3" footer="0.3"/>
  <pageSetup paperSize="9" scale="46" orientation="portrait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theme="5"/>
    <pageSetUpPr fitToPage="1"/>
  </sheetPr>
  <dimension ref="A1:V41"/>
  <sheetViews>
    <sheetView view="pageLayout" topLeftCell="A34" zoomScale="55" zoomScaleNormal="100" zoomScalePageLayoutView="55" workbookViewId="0">
      <selection activeCell="H30" sqref="H30"/>
    </sheetView>
  </sheetViews>
  <sheetFormatPr defaultColWidth="9" defaultRowHeight="14.5"/>
  <cols>
    <col min="1" max="1" width="9.1796875" style="1"/>
    <col min="2" max="2" width="27.453125" style="1" customWidth="1"/>
    <col min="3" max="3" width="6.54296875" style="1" customWidth="1"/>
    <col min="4" max="4" width="7.1796875" style="1" customWidth="1"/>
    <col min="5" max="6" width="7.81640625" style="1" customWidth="1"/>
    <col min="7" max="7" width="5.54296875" style="1" customWidth="1"/>
    <col min="8" max="8" width="6.1796875" style="1" customWidth="1"/>
    <col min="9" max="9" width="5.81640625" style="1" customWidth="1"/>
    <col min="10" max="10" width="5.1796875" style="1" customWidth="1"/>
    <col min="11" max="11" width="4.81640625" style="1" customWidth="1"/>
    <col min="12" max="12" width="5.54296875" style="1" customWidth="1"/>
    <col min="13" max="13" width="5.26953125" style="1" customWidth="1"/>
    <col min="14" max="14" width="5" style="1" customWidth="1"/>
    <col min="15" max="15" width="5.1796875" style="1" customWidth="1"/>
    <col min="16" max="16" width="5.453125" style="1" customWidth="1"/>
    <col min="17" max="17" width="5.1796875" style="1" customWidth="1"/>
    <col min="18" max="18" width="5.453125" style="1" customWidth="1"/>
    <col min="19" max="19" width="6.81640625" style="1" customWidth="1"/>
    <col min="20" max="20" width="6" style="1" customWidth="1"/>
    <col min="21" max="21" width="5.453125" style="1" customWidth="1"/>
    <col min="22" max="22" width="6.81640625" style="1" customWidth="1"/>
    <col min="23" max="16363" width="9.1796875" style="1"/>
    <col min="16364" max="16384" width="9" style="1"/>
  </cols>
  <sheetData>
    <row r="1" spans="1:22" ht="17.5">
      <c r="A1" s="30" t="s">
        <v>68</v>
      </c>
      <c r="T1" s="243" t="s">
        <v>394</v>
      </c>
      <c r="U1" s="243"/>
    </row>
    <row r="3" spans="1:22" ht="79" customHeight="1" thickBot="1">
      <c r="A3" s="268" t="s">
        <v>11</v>
      </c>
      <c r="B3" s="268" t="s">
        <v>12</v>
      </c>
      <c r="C3" s="305" t="s">
        <v>69</v>
      </c>
      <c r="D3" s="306"/>
      <c r="E3" s="306"/>
      <c r="F3" s="306"/>
      <c r="G3" s="307" t="s">
        <v>70</v>
      </c>
      <c r="H3" s="308"/>
      <c r="I3" s="308"/>
      <c r="J3" s="309"/>
      <c r="K3" s="310" t="s">
        <v>71</v>
      </c>
      <c r="L3" s="311"/>
      <c r="M3" s="311"/>
      <c r="N3" s="312"/>
      <c r="O3" s="295" t="s">
        <v>72</v>
      </c>
      <c r="P3" s="296"/>
      <c r="Q3" s="299" t="s">
        <v>73</v>
      </c>
      <c r="R3" s="299"/>
      <c r="S3" s="301" t="s">
        <v>74</v>
      </c>
      <c r="T3" s="302"/>
      <c r="U3" s="288" t="s">
        <v>21</v>
      </c>
      <c r="V3" s="288"/>
    </row>
    <row r="4" spans="1:22" ht="141" customHeight="1" thickBot="1">
      <c r="A4" s="269"/>
      <c r="B4" s="269"/>
      <c r="C4" s="313" t="s">
        <v>75</v>
      </c>
      <c r="D4" s="314"/>
      <c r="E4" s="313" t="s">
        <v>76</v>
      </c>
      <c r="F4" s="314"/>
      <c r="G4" s="313" t="s">
        <v>77</v>
      </c>
      <c r="H4" s="314"/>
      <c r="I4" s="313" t="s">
        <v>78</v>
      </c>
      <c r="J4" s="314"/>
      <c r="K4" s="313" t="s">
        <v>79</v>
      </c>
      <c r="L4" s="314"/>
      <c r="M4" s="313" t="s">
        <v>80</v>
      </c>
      <c r="N4" s="314"/>
      <c r="O4" s="297"/>
      <c r="P4" s="298"/>
      <c r="Q4" s="300"/>
      <c r="R4" s="300"/>
      <c r="S4" s="303"/>
      <c r="T4" s="304"/>
      <c r="U4" s="288"/>
      <c r="V4" s="288"/>
    </row>
    <row r="5" spans="1:22" ht="16" thickBot="1">
      <c r="A5" s="270"/>
      <c r="B5" s="270"/>
      <c r="C5" s="14" t="s">
        <v>45</v>
      </c>
      <c r="D5" s="14" t="s">
        <v>46</v>
      </c>
      <c r="E5" s="14" t="s">
        <v>45</v>
      </c>
      <c r="F5" s="14" t="s">
        <v>46</v>
      </c>
      <c r="G5" s="14" t="s">
        <v>45</v>
      </c>
      <c r="H5" s="14" t="s">
        <v>46</v>
      </c>
      <c r="I5" s="14" t="s">
        <v>45</v>
      </c>
      <c r="J5" s="14" t="s">
        <v>46</v>
      </c>
      <c r="K5" s="14" t="s">
        <v>45</v>
      </c>
      <c r="L5" s="14" t="s">
        <v>46</v>
      </c>
      <c r="M5" s="14" t="s">
        <v>45</v>
      </c>
      <c r="N5" s="14" t="s">
        <v>46</v>
      </c>
      <c r="O5" s="14" t="s">
        <v>45</v>
      </c>
      <c r="P5" s="14" t="s">
        <v>46</v>
      </c>
      <c r="Q5" s="14" t="s">
        <v>45</v>
      </c>
      <c r="R5" s="14" t="s">
        <v>46</v>
      </c>
      <c r="S5" s="14" t="s">
        <v>45</v>
      </c>
      <c r="T5" s="14" t="s">
        <v>46</v>
      </c>
      <c r="U5" s="28" t="s">
        <v>45</v>
      </c>
      <c r="V5" s="28" t="s">
        <v>46</v>
      </c>
    </row>
    <row r="6" spans="1:22" ht="16" thickBot="1">
      <c r="A6" s="15">
        <v>1</v>
      </c>
      <c r="B6" s="16" t="s">
        <v>47</v>
      </c>
      <c r="C6" s="56">
        <v>2</v>
      </c>
      <c r="D6" s="56">
        <v>3</v>
      </c>
      <c r="E6" s="56">
        <v>3</v>
      </c>
      <c r="F6" s="56">
        <v>4</v>
      </c>
      <c r="G6" s="56">
        <v>2</v>
      </c>
      <c r="H6" s="56">
        <v>4</v>
      </c>
      <c r="I6" s="56">
        <v>3</v>
      </c>
      <c r="J6" s="56">
        <v>5</v>
      </c>
      <c r="K6" s="56">
        <v>3</v>
      </c>
      <c r="L6" s="56">
        <v>4</v>
      </c>
      <c r="M6" s="56">
        <v>3</v>
      </c>
      <c r="N6" s="56">
        <v>3</v>
      </c>
      <c r="O6" s="56">
        <v>4</v>
      </c>
      <c r="P6" s="56">
        <v>5</v>
      </c>
      <c r="Q6" s="56">
        <v>3</v>
      </c>
      <c r="R6" s="56">
        <v>4</v>
      </c>
      <c r="S6" s="56">
        <v>5</v>
      </c>
      <c r="T6" s="56">
        <v>5</v>
      </c>
      <c r="U6" s="168">
        <f>(C6+E6+G6+I6+K6+M6+O6+Q6+S6)/9</f>
        <v>3.1111111111111112</v>
      </c>
      <c r="V6" s="168">
        <f>(D6+F6+H6+J6+L6+N6+P6+R6+T6)/9</f>
        <v>4.1111111111111107</v>
      </c>
    </row>
    <row r="7" spans="1:22" ht="16" thickBot="1">
      <c r="A7" s="15">
        <v>2</v>
      </c>
      <c r="B7" s="16" t="s">
        <v>48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168">
        <f t="shared" ref="U7:U29" si="0">(C7+E7+G7+I7+K7+M7+O7+Q7+S7)/9</f>
        <v>0</v>
      </c>
      <c r="V7" s="168">
        <f t="shared" ref="V7:V29" si="1">(D7+F7+H7+J7+L7+N7+P7+R7+T7)/9</f>
        <v>0</v>
      </c>
    </row>
    <row r="8" spans="1:22" ht="16" thickBot="1">
      <c r="A8" s="15">
        <v>3</v>
      </c>
      <c r="B8" s="16" t="s">
        <v>49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168">
        <f t="shared" si="0"/>
        <v>0</v>
      </c>
      <c r="V8" s="168">
        <f t="shared" si="1"/>
        <v>0</v>
      </c>
    </row>
    <row r="9" spans="1:22" ht="16" thickBot="1">
      <c r="A9" s="15">
        <v>4</v>
      </c>
      <c r="B9" s="1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168">
        <f t="shared" si="0"/>
        <v>0</v>
      </c>
      <c r="V9" s="168">
        <f t="shared" si="1"/>
        <v>0</v>
      </c>
    </row>
    <row r="10" spans="1:22" ht="16" thickBot="1">
      <c r="A10" s="15">
        <v>5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168">
        <f t="shared" si="0"/>
        <v>0</v>
      </c>
      <c r="V10" s="168">
        <f t="shared" si="1"/>
        <v>0</v>
      </c>
    </row>
    <row r="11" spans="1:22" ht="16" thickBot="1">
      <c r="A11" s="15">
        <v>6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168">
        <f t="shared" si="0"/>
        <v>0</v>
      </c>
      <c r="V11" s="168">
        <f t="shared" si="1"/>
        <v>0</v>
      </c>
    </row>
    <row r="12" spans="1:22" ht="16" thickBot="1">
      <c r="A12" s="15">
        <v>7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168">
        <f t="shared" si="0"/>
        <v>0</v>
      </c>
      <c r="V12" s="168">
        <f t="shared" si="1"/>
        <v>0</v>
      </c>
    </row>
    <row r="13" spans="1:22" ht="16" thickBot="1">
      <c r="A13" s="15">
        <v>8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168">
        <f t="shared" si="0"/>
        <v>0</v>
      </c>
      <c r="V13" s="168">
        <f t="shared" si="1"/>
        <v>0</v>
      </c>
    </row>
    <row r="14" spans="1:22" ht="16" thickBot="1">
      <c r="A14" s="15">
        <v>9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168">
        <f t="shared" si="0"/>
        <v>0</v>
      </c>
      <c r="V14" s="168">
        <f t="shared" si="1"/>
        <v>0</v>
      </c>
    </row>
    <row r="15" spans="1:22" ht="16" thickBot="1">
      <c r="A15" s="15">
        <v>10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168">
        <f t="shared" si="0"/>
        <v>0</v>
      </c>
      <c r="V15" s="168">
        <f t="shared" si="1"/>
        <v>0</v>
      </c>
    </row>
    <row r="16" spans="1:22" ht="16" thickBot="1">
      <c r="A16" s="15">
        <v>11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168">
        <f t="shared" si="0"/>
        <v>0</v>
      </c>
      <c r="V16" s="168">
        <f t="shared" si="1"/>
        <v>0</v>
      </c>
    </row>
    <row r="17" spans="1:22" ht="16" thickBot="1">
      <c r="A17" s="15">
        <v>12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168">
        <f t="shared" si="0"/>
        <v>0</v>
      </c>
      <c r="V17" s="168">
        <f t="shared" si="1"/>
        <v>0</v>
      </c>
    </row>
    <row r="18" spans="1:22" ht="16" thickBot="1">
      <c r="A18" s="15">
        <v>13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168">
        <f t="shared" si="0"/>
        <v>0</v>
      </c>
      <c r="V18" s="168">
        <f t="shared" si="1"/>
        <v>0</v>
      </c>
    </row>
    <row r="19" spans="1:22" ht="16" thickBot="1">
      <c r="A19" s="15">
        <v>14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168">
        <f t="shared" si="0"/>
        <v>0</v>
      </c>
      <c r="V19" s="168">
        <f t="shared" si="1"/>
        <v>0</v>
      </c>
    </row>
    <row r="20" spans="1:22" ht="16" thickBot="1">
      <c r="A20" s="15">
        <v>15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168">
        <f t="shared" si="0"/>
        <v>0</v>
      </c>
      <c r="V20" s="168">
        <f t="shared" si="1"/>
        <v>0</v>
      </c>
    </row>
    <row r="21" spans="1:22" ht="16" thickBot="1">
      <c r="A21" s="15">
        <v>16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168">
        <f t="shared" si="0"/>
        <v>0</v>
      </c>
      <c r="V21" s="168">
        <f t="shared" si="1"/>
        <v>0</v>
      </c>
    </row>
    <row r="22" spans="1:22" ht="16" thickBot="1">
      <c r="A22" s="15">
        <v>17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168">
        <f t="shared" si="0"/>
        <v>0</v>
      </c>
      <c r="V22" s="168">
        <f t="shared" si="1"/>
        <v>0</v>
      </c>
    </row>
    <row r="23" spans="1:22" ht="16" thickBot="1">
      <c r="A23" s="15">
        <v>18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168">
        <f t="shared" si="0"/>
        <v>0</v>
      </c>
      <c r="V23" s="168">
        <f t="shared" si="1"/>
        <v>0</v>
      </c>
    </row>
    <row r="24" spans="1:22" ht="16" thickBot="1">
      <c r="A24" s="15">
        <v>19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168">
        <f t="shared" si="0"/>
        <v>0</v>
      </c>
      <c r="V24" s="168">
        <f t="shared" si="1"/>
        <v>0</v>
      </c>
    </row>
    <row r="25" spans="1:22" ht="16" thickBot="1">
      <c r="A25" s="15">
        <v>20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168">
        <f t="shared" si="0"/>
        <v>0</v>
      </c>
      <c r="V25" s="168">
        <f t="shared" si="1"/>
        <v>0</v>
      </c>
    </row>
    <row r="26" spans="1:22" ht="16" thickBot="1">
      <c r="A26" s="15">
        <v>21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168">
        <f t="shared" si="0"/>
        <v>0</v>
      </c>
      <c r="V26" s="168">
        <f t="shared" si="1"/>
        <v>0</v>
      </c>
    </row>
    <row r="27" spans="1:22" ht="16" thickBot="1">
      <c r="A27" s="15">
        <v>22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168">
        <f t="shared" si="0"/>
        <v>0</v>
      </c>
      <c r="V27" s="168">
        <f t="shared" si="1"/>
        <v>0</v>
      </c>
    </row>
    <row r="28" spans="1:22" ht="16" thickBot="1">
      <c r="A28" s="15">
        <v>23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168">
        <f t="shared" si="0"/>
        <v>0</v>
      </c>
      <c r="V28" s="168">
        <f t="shared" si="1"/>
        <v>0</v>
      </c>
    </row>
    <row r="29" spans="1:22" ht="16" thickBot="1">
      <c r="A29" s="15">
        <v>24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168">
        <f t="shared" si="0"/>
        <v>0</v>
      </c>
      <c r="V29" s="168">
        <f t="shared" si="1"/>
        <v>0</v>
      </c>
    </row>
    <row r="30" spans="1:22" ht="16" thickBot="1">
      <c r="A30" s="15"/>
      <c r="B30" s="17" t="s">
        <v>50</v>
      </c>
      <c r="C30" s="70">
        <f>(C6+C7+C8+C9+C10+C11+C12+C13+C14+C15+C16+C17+C18+C19+C20+C21+C22+C23+C24+C25+C26+C27+C28+C29)/COUNTA($B$6:$B$29)</f>
        <v>0.66666666666666663</v>
      </c>
      <c r="D30" s="70">
        <f t="shared" ref="D30:T30" si="2">(D6+D7+D8+D9+D10+D11+D12+D13+D14+D15+D16+D17+D18+D19+D20+D21+D22+D23+D24+D25+D26+D27+D28+D29)/COUNTA($B$6:$B$29)</f>
        <v>1</v>
      </c>
      <c r="E30" s="70">
        <f t="shared" si="2"/>
        <v>1</v>
      </c>
      <c r="F30" s="70">
        <f t="shared" si="2"/>
        <v>1.3333333333333333</v>
      </c>
      <c r="G30" s="70">
        <f t="shared" si="2"/>
        <v>0.66666666666666663</v>
      </c>
      <c r="H30" s="70">
        <f t="shared" si="2"/>
        <v>1.3333333333333333</v>
      </c>
      <c r="I30" s="70">
        <f t="shared" si="2"/>
        <v>1</v>
      </c>
      <c r="J30" s="70">
        <f t="shared" si="2"/>
        <v>1.6666666666666667</v>
      </c>
      <c r="K30" s="70">
        <f t="shared" si="2"/>
        <v>1</v>
      </c>
      <c r="L30" s="70">
        <f t="shared" si="2"/>
        <v>1.3333333333333333</v>
      </c>
      <c r="M30" s="70">
        <f t="shared" si="2"/>
        <v>1</v>
      </c>
      <c r="N30" s="70">
        <f t="shared" si="2"/>
        <v>1</v>
      </c>
      <c r="O30" s="70">
        <f t="shared" si="2"/>
        <v>1.3333333333333333</v>
      </c>
      <c r="P30" s="70">
        <f t="shared" si="2"/>
        <v>1.6666666666666667</v>
      </c>
      <c r="Q30" s="70">
        <f t="shared" si="2"/>
        <v>1</v>
      </c>
      <c r="R30" s="70">
        <f t="shared" si="2"/>
        <v>1.3333333333333333</v>
      </c>
      <c r="S30" s="70">
        <f t="shared" si="2"/>
        <v>1.6666666666666667</v>
      </c>
      <c r="T30" s="70">
        <f t="shared" si="2"/>
        <v>1.6666666666666667</v>
      </c>
      <c r="U30" s="169">
        <f t="shared" ref="U30" si="3">(C30+E30+G30+I30+K30+M30+O30+Q30+S30)/9</f>
        <v>1.037037037037037</v>
      </c>
      <c r="V30" s="169">
        <f t="shared" ref="V30" si="4">(D30+F30+H30+J30+L30+N30+P30+R30+T30)/9</f>
        <v>1.3703703703703702</v>
      </c>
    </row>
    <row r="33" spans="2:6" ht="15">
      <c r="B33" s="19" t="s">
        <v>51</v>
      </c>
      <c r="C33" s="20"/>
      <c r="D33" s="20"/>
      <c r="E33" s="20"/>
      <c r="F33" s="20"/>
    </row>
    <row r="34" spans="2:6" ht="32.15" customHeight="1">
      <c r="B34" s="21"/>
      <c r="C34" s="31" t="s">
        <v>52</v>
      </c>
      <c r="D34" s="22" t="s">
        <v>53</v>
      </c>
      <c r="E34" s="22" t="s">
        <v>54</v>
      </c>
      <c r="F34" s="22" t="s">
        <v>55</v>
      </c>
    </row>
    <row r="35" spans="2:6" ht="15.5">
      <c r="B35" s="23" t="s">
        <v>56</v>
      </c>
      <c r="C35" s="166">
        <f>COUNTA(B6:B29)</f>
        <v>3</v>
      </c>
      <c r="D35" s="166">
        <f>COUNTIF(U6:U29,"&gt;=3,8")</f>
        <v>0</v>
      </c>
      <c r="E35" s="166">
        <f>COUNTIFS(U6:U29,"&lt;3,7",U6:U29,"&gt;=2,3")</f>
        <v>1</v>
      </c>
      <c r="F35" s="166">
        <f>COUNTIFS(U5:U28,"&lt;2,2",U5:U28,"&gt;0")</f>
        <v>0</v>
      </c>
    </row>
    <row r="36" spans="2:6" ht="15.5">
      <c r="B36" s="23" t="s">
        <v>57</v>
      </c>
      <c r="C36" s="166">
        <v>100</v>
      </c>
      <c r="D36" s="166">
        <f>D35*C36/C35</f>
        <v>0</v>
      </c>
      <c r="E36" s="167">
        <f>E35*C36/C35</f>
        <v>33.333333333333336</v>
      </c>
      <c r="F36" s="167">
        <f>F35*C36/C35</f>
        <v>0</v>
      </c>
    </row>
    <row r="37" spans="2:6" ht="15.5">
      <c r="B37" s="26"/>
      <c r="C37" s="20"/>
      <c r="D37" s="20"/>
      <c r="E37" s="20"/>
      <c r="F37" s="20"/>
    </row>
    <row r="38" spans="2:6" ht="15">
      <c r="B38" s="19" t="s">
        <v>58</v>
      </c>
      <c r="C38" s="20"/>
      <c r="D38" s="20"/>
      <c r="E38" s="20"/>
      <c r="F38" s="20"/>
    </row>
    <row r="39" spans="2:6" ht="30">
      <c r="B39" s="21"/>
      <c r="C39" s="27" t="s">
        <v>52</v>
      </c>
      <c r="D39" s="22" t="s">
        <v>53</v>
      </c>
      <c r="E39" s="22" t="s">
        <v>54</v>
      </c>
      <c r="F39" s="22" t="s">
        <v>55</v>
      </c>
    </row>
    <row r="40" spans="2:6" ht="15.5">
      <c r="B40" s="23" t="s">
        <v>56</v>
      </c>
      <c r="C40" s="166">
        <f>COUNTA(B5:B28)</f>
        <v>3</v>
      </c>
      <c r="D40" s="166">
        <f>COUNTIF(V6:V29,"&gt;=3,8")</f>
        <v>1</v>
      </c>
      <c r="E40" s="166">
        <f>COUNTIFS(V6:V29,"&lt;3,7",V6:V29,"&gt;=2,3")</f>
        <v>0</v>
      </c>
      <c r="F40" s="166">
        <f>COUNTIFS(V6:V29,"&lt;2,2",V6:V29,"&gt;0")</f>
        <v>0</v>
      </c>
    </row>
    <row r="41" spans="2:6" ht="15.5">
      <c r="B41" s="23" t="s">
        <v>57</v>
      </c>
      <c r="C41" s="166">
        <v>100</v>
      </c>
      <c r="D41" s="167">
        <f>D40*C41/C40</f>
        <v>33.333333333333336</v>
      </c>
      <c r="E41" s="167">
        <f>E40*C41/C40</f>
        <v>0</v>
      </c>
      <c r="F41" s="167">
        <f>F40*C41/C40</f>
        <v>0</v>
      </c>
    </row>
  </sheetData>
  <sheetProtection algorithmName="SHA-512" hashValue="1OzdooVzaNbvRKO0/TgUDkcH/R7sbySKEuF+UO6Lef2u/BnpYjkL1YM19U7Weh+RpF1LAX+WF+V3Nwnkx3Q44w==" saltValue="sLLceo4jNiTxUkseJsLaSw==" spinCount="100000" sheet="1" formatCells="0" formatColumns="0" formatRows="0" insertColumns="0" insertRows="0" insertHyperlinks="0" deleteColumns="0" deleteRows="0" sort="0" autoFilter="0" pivotTables="0"/>
  <mergeCells count="16">
    <mergeCell ref="T1:U1"/>
    <mergeCell ref="U3:V4"/>
    <mergeCell ref="A3:A5"/>
    <mergeCell ref="B3:B5"/>
    <mergeCell ref="O3:P4"/>
    <mergeCell ref="Q3:R4"/>
    <mergeCell ref="S3:T4"/>
    <mergeCell ref="C3:F3"/>
    <mergeCell ref="G3:J3"/>
    <mergeCell ref="K3:N3"/>
    <mergeCell ref="C4:D4"/>
    <mergeCell ref="E4:F4"/>
    <mergeCell ref="G4:H4"/>
    <mergeCell ref="I4:J4"/>
    <mergeCell ref="K4:L4"/>
    <mergeCell ref="M4:N4"/>
  </mergeCells>
  <hyperlinks>
    <hyperlink ref="T1" location="ОГЛАВЛЕНИЕ!A1" display="ОГЛАВЛЕНИЕ" xr:uid="{00000000-0004-0000-0400-000000000000}"/>
  </hyperlinks>
  <pageMargins left="0.53977272727272729" right="0.48787878787878786" top="0.75" bottom="0.75" header="0.3" footer="0.3"/>
  <pageSetup paperSize="9" scale="59" orientation="portrait" r:id="rId1"/>
  <headerFooter>
    <oddHeader>&amp;LДиагностика индивидуального развития детей 6-7 лет с ТНР&amp;R&amp;"Monotype Corsiva,обычный"&amp;12О.В. Яковлева</oddHeader>
    <oddFooter>&amp;R&amp;"Monotype Corsiva"&amp;12https://vk.com/travel_posobiya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theme="5"/>
    <pageSetUpPr fitToPage="1"/>
  </sheetPr>
  <dimension ref="A1:AD42"/>
  <sheetViews>
    <sheetView view="pageLayout" zoomScale="55" zoomScaleNormal="55" zoomScalePageLayoutView="55" workbookViewId="0">
      <selection activeCell="M27" sqref="M27"/>
    </sheetView>
  </sheetViews>
  <sheetFormatPr defaultColWidth="9.1796875" defaultRowHeight="14.5"/>
  <cols>
    <col min="1" max="1" width="9.1796875" style="1"/>
    <col min="2" max="2" width="27.453125" style="1" customWidth="1"/>
    <col min="3" max="3" width="7.7265625" style="1" customWidth="1"/>
    <col min="4" max="4" width="9.54296875" style="1" customWidth="1"/>
    <col min="5" max="5" width="9" style="1" customWidth="1"/>
    <col min="6" max="6" width="8.1796875" style="1" customWidth="1"/>
    <col min="7" max="7" width="6.54296875" style="1" customWidth="1"/>
    <col min="8" max="8" width="7.453125" style="1" customWidth="1"/>
    <col min="9" max="9" width="7.1796875" style="1" customWidth="1"/>
    <col min="10" max="10" width="8.26953125" style="1" customWidth="1"/>
    <col min="11" max="11" width="7.453125" style="1" customWidth="1"/>
    <col min="12" max="12" width="7.81640625" style="1" customWidth="1"/>
    <col min="13" max="13" width="9" style="1" customWidth="1"/>
    <col min="14" max="14" width="8.7265625" style="1" customWidth="1"/>
    <col min="15" max="15" width="6.7265625" style="1" customWidth="1"/>
    <col min="16" max="16" width="7.7265625" style="1" customWidth="1"/>
    <col min="17" max="17" width="7.81640625" style="1" customWidth="1"/>
    <col min="18" max="18" width="7.54296875" style="1" customWidth="1"/>
    <col min="19" max="29" width="8.26953125" style="1" customWidth="1"/>
    <col min="30" max="30" width="8" style="1" customWidth="1"/>
    <col min="31" max="16384" width="9.1796875" style="1"/>
  </cols>
  <sheetData>
    <row r="1" spans="1:30" ht="17.5">
      <c r="A1" s="12" t="s">
        <v>81</v>
      </c>
      <c r="Z1" s="243" t="s">
        <v>394</v>
      </c>
      <c r="AA1" s="243"/>
    </row>
    <row r="3" spans="1:30" ht="50.25" customHeight="1">
      <c r="A3" s="268" t="s">
        <v>11</v>
      </c>
      <c r="B3" s="268" t="s">
        <v>12</v>
      </c>
      <c r="C3" s="307" t="s">
        <v>82</v>
      </c>
      <c r="D3" s="308"/>
      <c r="E3" s="308"/>
      <c r="F3" s="308"/>
      <c r="G3" s="308"/>
      <c r="H3" s="308"/>
      <c r="I3" s="308"/>
      <c r="J3" s="308"/>
      <c r="K3" s="308"/>
      <c r="L3" s="308"/>
      <c r="M3" s="310" t="s">
        <v>83</v>
      </c>
      <c r="N3" s="311"/>
      <c r="O3" s="311"/>
      <c r="P3" s="312"/>
      <c r="Q3" s="278" t="s">
        <v>84</v>
      </c>
      <c r="R3" s="315"/>
      <c r="S3" s="278" t="s">
        <v>85</v>
      </c>
      <c r="T3" s="279"/>
      <c r="U3" s="278" t="s">
        <v>86</v>
      </c>
      <c r="V3" s="279"/>
      <c r="W3" s="278" t="s">
        <v>87</v>
      </c>
      <c r="X3" s="279"/>
      <c r="Y3" s="278" t="s">
        <v>88</v>
      </c>
      <c r="Z3" s="279"/>
      <c r="AA3" s="278" t="s">
        <v>89</v>
      </c>
      <c r="AB3" s="315"/>
      <c r="AC3" s="322" t="s">
        <v>21</v>
      </c>
      <c r="AD3" s="322"/>
    </row>
    <row r="4" spans="1:30" ht="141" customHeight="1">
      <c r="A4" s="269"/>
      <c r="B4" s="269"/>
      <c r="C4" s="313" t="s">
        <v>90</v>
      </c>
      <c r="D4" s="314"/>
      <c r="E4" s="319" t="s">
        <v>91</v>
      </c>
      <c r="F4" s="320"/>
      <c r="G4" s="319" t="s">
        <v>92</v>
      </c>
      <c r="H4" s="321"/>
      <c r="I4" s="313" t="s">
        <v>93</v>
      </c>
      <c r="J4" s="314"/>
      <c r="K4" s="319" t="s">
        <v>94</v>
      </c>
      <c r="L4" s="320"/>
      <c r="M4" s="316" t="s">
        <v>95</v>
      </c>
      <c r="N4" s="317"/>
      <c r="O4" s="316" t="s">
        <v>96</v>
      </c>
      <c r="P4" s="318"/>
      <c r="Q4" s="316"/>
      <c r="R4" s="317"/>
      <c r="S4" s="316"/>
      <c r="T4" s="318"/>
      <c r="U4" s="316"/>
      <c r="V4" s="318"/>
      <c r="W4" s="316"/>
      <c r="X4" s="318"/>
      <c r="Y4" s="316"/>
      <c r="Z4" s="318"/>
      <c r="AA4" s="316"/>
      <c r="AB4" s="317"/>
      <c r="AC4" s="322"/>
      <c r="AD4" s="322"/>
    </row>
    <row r="5" spans="1:30" ht="15.5">
      <c r="A5" s="270"/>
      <c r="B5" s="270"/>
      <c r="C5" s="14" t="s">
        <v>45</v>
      </c>
      <c r="D5" s="14" t="s">
        <v>46</v>
      </c>
      <c r="E5" s="14" t="s">
        <v>45</v>
      </c>
      <c r="F5" s="14" t="s">
        <v>46</v>
      </c>
      <c r="G5" s="14" t="s">
        <v>45</v>
      </c>
      <c r="H5" s="14" t="s">
        <v>46</v>
      </c>
      <c r="I5" s="14" t="s">
        <v>45</v>
      </c>
      <c r="J5" s="14" t="s">
        <v>46</v>
      </c>
      <c r="K5" s="14" t="s">
        <v>45</v>
      </c>
      <c r="L5" s="14" t="s">
        <v>46</v>
      </c>
      <c r="M5" s="14" t="s">
        <v>45</v>
      </c>
      <c r="N5" s="14" t="s">
        <v>46</v>
      </c>
      <c r="O5" s="14" t="s">
        <v>45</v>
      </c>
      <c r="P5" s="14" t="s">
        <v>46</v>
      </c>
      <c r="Q5" s="14" t="s">
        <v>45</v>
      </c>
      <c r="R5" s="14" t="s">
        <v>46</v>
      </c>
      <c r="S5" s="14" t="s">
        <v>45</v>
      </c>
      <c r="T5" s="14" t="s">
        <v>46</v>
      </c>
      <c r="U5" s="14" t="s">
        <v>45</v>
      </c>
      <c r="V5" s="14" t="s">
        <v>46</v>
      </c>
      <c r="W5" s="14" t="s">
        <v>45</v>
      </c>
      <c r="X5" s="14" t="s">
        <v>46</v>
      </c>
      <c r="Y5" s="14" t="s">
        <v>45</v>
      </c>
      <c r="Z5" s="14" t="s">
        <v>46</v>
      </c>
      <c r="AA5" s="14" t="s">
        <v>45</v>
      </c>
      <c r="AB5" s="14" t="s">
        <v>46</v>
      </c>
      <c r="AC5" s="28" t="s">
        <v>45</v>
      </c>
      <c r="AD5" s="28" t="s">
        <v>46</v>
      </c>
    </row>
    <row r="6" spans="1:30" ht="15.5">
      <c r="A6" s="15">
        <v>1</v>
      </c>
      <c r="B6" s="16" t="s">
        <v>47</v>
      </c>
      <c r="C6" s="56">
        <v>2</v>
      </c>
      <c r="D6" s="56">
        <v>3</v>
      </c>
      <c r="E6" s="56">
        <v>2</v>
      </c>
      <c r="F6" s="56">
        <v>3</v>
      </c>
      <c r="G6" s="56">
        <v>4</v>
      </c>
      <c r="H6" s="56">
        <v>3</v>
      </c>
      <c r="I6" s="56">
        <v>2</v>
      </c>
      <c r="J6" s="56">
        <v>3</v>
      </c>
      <c r="K6" s="56">
        <v>3</v>
      </c>
      <c r="L6" s="56">
        <v>3</v>
      </c>
      <c r="M6" s="56">
        <v>2</v>
      </c>
      <c r="N6" s="56">
        <v>3</v>
      </c>
      <c r="O6" s="56">
        <v>4</v>
      </c>
      <c r="P6" s="56">
        <v>5</v>
      </c>
      <c r="Q6" s="56">
        <v>3</v>
      </c>
      <c r="R6" s="56">
        <v>4</v>
      </c>
      <c r="S6" s="183">
        <v>3</v>
      </c>
      <c r="T6" s="183">
        <v>4</v>
      </c>
      <c r="U6" s="183">
        <v>3</v>
      </c>
      <c r="V6" s="183">
        <v>4</v>
      </c>
      <c r="W6" s="183">
        <v>2</v>
      </c>
      <c r="X6" s="183">
        <v>3</v>
      </c>
      <c r="Y6" s="183">
        <v>2</v>
      </c>
      <c r="Z6" s="183">
        <v>3</v>
      </c>
      <c r="AA6" s="183">
        <v>3</v>
      </c>
      <c r="AB6" s="183">
        <v>4</v>
      </c>
      <c r="AC6" s="29">
        <f>(C6+E6+G6+I6+K6+M6+O6+Q6+S6+U6+W6+Y6+AA6)/13</f>
        <v>2.6923076923076925</v>
      </c>
      <c r="AD6" s="29">
        <f>(D6+F6+H6+J6+L6+N6+P6+R6+T6+V6+X6+Z6+AB6)/13</f>
        <v>3.4615384615384617</v>
      </c>
    </row>
    <row r="7" spans="1:30" ht="15.5">
      <c r="A7" s="15">
        <v>2</v>
      </c>
      <c r="B7" s="16" t="s">
        <v>48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29">
        <f t="shared" ref="AC7:AC29" si="0">(C7+E7+G7+I7+K7+M7+O7+Q7+S7+U7+W7+Y7+AA7)/13</f>
        <v>0</v>
      </c>
      <c r="AD7" s="29">
        <f t="shared" ref="AD7:AD29" si="1">(D7+F7+H7+J7+L7+N7+P7+R7+T7+V7+X7+Z7+AB7)/13</f>
        <v>0</v>
      </c>
    </row>
    <row r="8" spans="1:30" ht="15.5">
      <c r="A8" s="15">
        <v>3</v>
      </c>
      <c r="B8" s="16" t="s">
        <v>49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29">
        <f t="shared" si="0"/>
        <v>0</v>
      </c>
      <c r="AD8" s="29">
        <f t="shared" si="1"/>
        <v>0</v>
      </c>
    </row>
    <row r="9" spans="1:30" ht="15.5">
      <c r="A9" s="15">
        <v>4</v>
      </c>
      <c r="B9" s="1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29">
        <f t="shared" si="0"/>
        <v>0</v>
      </c>
      <c r="AD9" s="29">
        <f t="shared" si="1"/>
        <v>0</v>
      </c>
    </row>
    <row r="10" spans="1:30" ht="15.5">
      <c r="A10" s="15">
        <v>5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29">
        <f t="shared" si="0"/>
        <v>0</v>
      </c>
      <c r="AD10" s="29">
        <f t="shared" si="1"/>
        <v>0</v>
      </c>
    </row>
    <row r="11" spans="1:30" ht="15.5">
      <c r="A11" s="15">
        <v>6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29">
        <f t="shared" si="0"/>
        <v>0</v>
      </c>
      <c r="AD11" s="29">
        <f t="shared" si="1"/>
        <v>0</v>
      </c>
    </row>
    <row r="12" spans="1:30" ht="15.5">
      <c r="A12" s="15">
        <v>7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29">
        <f t="shared" si="0"/>
        <v>0</v>
      </c>
      <c r="AD12" s="29">
        <f t="shared" si="1"/>
        <v>0</v>
      </c>
    </row>
    <row r="13" spans="1:30" ht="15.5">
      <c r="A13" s="15">
        <v>8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29">
        <f t="shared" si="0"/>
        <v>0</v>
      </c>
      <c r="AD13" s="29">
        <f t="shared" si="1"/>
        <v>0</v>
      </c>
    </row>
    <row r="14" spans="1:30" ht="15.5">
      <c r="A14" s="15">
        <v>9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29">
        <f t="shared" si="0"/>
        <v>0</v>
      </c>
      <c r="AD14" s="29">
        <f t="shared" si="1"/>
        <v>0</v>
      </c>
    </row>
    <row r="15" spans="1:30" ht="15.5">
      <c r="A15" s="15">
        <v>10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29">
        <f t="shared" si="0"/>
        <v>0</v>
      </c>
      <c r="AD15" s="29">
        <f t="shared" si="1"/>
        <v>0</v>
      </c>
    </row>
    <row r="16" spans="1:30" ht="15.5">
      <c r="A16" s="15">
        <v>11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29">
        <f t="shared" si="0"/>
        <v>0</v>
      </c>
      <c r="AD16" s="29">
        <f t="shared" si="1"/>
        <v>0</v>
      </c>
    </row>
    <row r="17" spans="1:30" ht="15.5">
      <c r="A17" s="15">
        <v>12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29">
        <f t="shared" si="0"/>
        <v>0</v>
      </c>
      <c r="AD17" s="29">
        <f t="shared" si="1"/>
        <v>0</v>
      </c>
    </row>
    <row r="18" spans="1:30" ht="15.5">
      <c r="A18" s="15">
        <v>13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29">
        <f t="shared" si="0"/>
        <v>0</v>
      </c>
      <c r="AD18" s="29">
        <f t="shared" si="1"/>
        <v>0</v>
      </c>
    </row>
    <row r="19" spans="1:30" ht="15.5">
      <c r="A19" s="15">
        <v>14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29">
        <f t="shared" si="0"/>
        <v>0</v>
      </c>
      <c r="AD19" s="29">
        <f t="shared" si="1"/>
        <v>0</v>
      </c>
    </row>
    <row r="20" spans="1:30" ht="15.5">
      <c r="A20" s="15">
        <v>15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29">
        <f t="shared" si="0"/>
        <v>0</v>
      </c>
      <c r="AD20" s="29">
        <f t="shared" si="1"/>
        <v>0</v>
      </c>
    </row>
    <row r="21" spans="1:30" ht="15.5">
      <c r="A21" s="15">
        <v>16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29">
        <f t="shared" si="0"/>
        <v>0</v>
      </c>
      <c r="AD21" s="29">
        <f t="shared" si="1"/>
        <v>0</v>
      </c>
    </row>
    <row r="22" spans="1:30" ht="15.5">
      <c r="A22" s="15">
        <v>17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29">
        <f t="shared" si="0"/>
        <v>0</v>
      </c>
      <c r="AD22" s="29">
        <f t="shared" si="1"/>
        <v>0</v>
      </c>
    </row>
    <row r="23" spans="1:30" ht="15.5">
      <c r="A23" s="15">
        <v>18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29">
        <f t="shared" si="0"/>
        <v>0</v>
      </c>
      <c r="AD23" s="29">
        <f t="shared" si="1"/>
        <v>0</v>
      </c>
    </row>
    <row r="24" spans="1:30" ht="15.5">
      <c r="A24" s="15">
        <v>19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29">
        <f t="shared" si="0"/>
        <v>0</v>
      </c>
      <c r="AD24" s="29">
        <f t="shared" si="1"/>
        <v>0</v>
      </c>
    </row>
    <row r="25" spans="1:30" ht="15.5">
      <c r="A25" s="15">
        <v>20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29">
        <f t="shared" si="0"/>
        <v>0</v>
      </c>
      <c r="AD25" s="29">
        <f t="shared" si="1"/>
        <v>0</v>
      </c>
    </row>
    <row r="26" spans="1:30" ht="15.5">
      <c r="A26" s="15">
        <v>21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29">
        <f t="shared" si="0"/>
        <v>0</v>
      </c>
      <c r="AD26" s="29">
        <f t="shared" si="1"/>
        <v>0</v>
      </c>
    </row>
    <row r="27" spans="1:30" ht="15.5">
      <c r="A27" s="15">
        <v>22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29">
        <f t="shared" si="0"/>
        <v>0</v>
      </c>
      <c r="AD27" s="29">
        <f t="shared" si="1"/>
        <v>0</v>
      </c>
    </row>
    <row r="28" spans="1:30" ht="15.5">
      <c r="A28" s="15">
        <v>23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29">
        <f t="shared" si="0"/>
        <v>0</v>
      </c>
      <c r="AD28" s="29">
        <f t="shared" si="1"/>
        <v>0</v>
      </c>
    </row>
    <row r="29" spans="1:30" ht="15.5">
      <c r="A29" s="15">
        <v>24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29">
        <f t="shared" si="0"/>
        <v>0</v>
      </c>
      <c r="AD29" s="29">
        <f t="shared" si="1"/>
        <v>0</v>
      </c>
    </row>
    <row r="30" spans="1:30" ht="15.5">
      <c r="A30" s="15"/>
      <c r="B30" s="17" t="s">
        <v>50</v>
      </c>
      <c r="C30" s="18">
        <f>(C6+C7+C8+C9+C10+C11+C12+C13+C14+C15+C16+C17+C18+C19+C20+C21+C22+C23+C24+C25+C26+C27+C28+C29)/COUNTA($B$6:$B$29)</f>
        <v>0.66666666666666663</v>
      </c>
      <c r="D30" s="18">
        <f t="shared" ref="D30:AB30" si="2">(D6+D7+D8+D9+D10+D11+D12+D13+D14+D15+D16+D17+D18+D19+D20+D21+D22+D23+D24+D25+D26+D27+D28+D29)/COUNTA($B$6:$B$29)</f>
        <v>1</v>
      </c>
      <c r="E30" s="18">
        <f t="shared" si="2"/>
        <v>0.66666666666666663</v>
      </c>
      <c r="F30" s="18">
        <f t="shared" si="2"/>
        <v>1</v>
      </c>
      <c r="G30" s="18">
        <f t="shared" si="2"/>
        <v>1.3333333333333333</v>
      </c>
      <c r="H30" s="18">
        <f t="shared" si="2"/>
        <v>1</v>
      </c>
      <c r="I30" s="18">
        <f t="shared" si="2"/>
        <v>0.66666666666666663</v>
      </c>
      <c r="J30" s="18">
        <f t="shared" si="2"/>
        <v>1</v>
      </c>
      <c r="K30" s="18">
        <f t="shared" si="2"/>
        <v>1</v>
      </c>
      <c r="L30" s="18">
        <f t="shared" si="2"/>
        <v>1</v>
      </c>
      <c r="M30" s="18">
        <f t="shared" si="2"/>
        <v>0.66666666666666663</v>
      </c>
      <c r="N30" s="18">
        <f t="shared" si="2"/>
        <v>1</v>
      </c>
      <c r="O30" s="18">
        <f t="shared" si="2"/>
        <v>1.3333333333333333</v>
      </c>
      <c r="P30" s="18">
        <f t="shared" si="2"/>
        <v>1.6666666666666667</v>
      </c>
      <c r="Q30" s="18">
        <f t="shared" si="2"/>
        <v>1</v>
      </c>
      <c r="R30" s="18">
        <f t="shared" si="2"/>
        <v>1.3333333333333333</v>
      </c>
      <c r="S30" s="18">
        <f t="shared" si="2"/>
        <v>1</v>
      </c>
      <c r="T30" s="18">
        <f t="shared" si="2"/>
        <v>1.3333333333333333</v>
      </c>
      <c r="U30" s="18">
        <f t="shared" si="2"/>
        <v>1</v>
      </c>
      <c r="V30" s="18">
        <f t="shared" si="2"/>
        <v>1.3333333333333333</v>
      </c>
      <c r="W30" s="18">
        <f t="shared" si="2"/>
        <v>0.66666666666666663</v>
      </c>
      <c r="X30" s="18">
        <f t="shared" si="2"/>
        <v>1</v>
      </c>
      <c r="Y30" s="18">
        <f t="shared" si="2"/>
        <v>0.66666666666666663</v>
      </c>
      <c r="Z30" s="18">
        <f t="shared" si="2"/>
        <v>1</v>
      </c>
      <c r="AA30" s="18">
        <f t="shared" si="2"/>
        <v>1</v>
      </c>
      <c r="AB30" s="18">
        <f t="shared" si="2"/>
        <v>1.3333333333333333</v>
      </c>
      <c r="AC30" s="29">
        <f t="shared" ref="AC30" si="3">(C30+E30+G30+I30+K30+M30+O30+Q30+S30+U30+W30+Y30+AA30)/13</f>
        <v>0.89743589743589725</v>
      </c>
      <c r="AD30" s="29">
        <f t="shared" ref="AD30" si="4">(D30+F30+H30+J30+L30+N30+P30+R30+T30+V30+X30+Z30+AB30)/13</f>
        <v>1.153846153846154</v>
      </c>
    </row>
    <row r="33" spans="2:6" ht="15">
      <c r="B33" s="19" t="s">
        <v>51</v>
      </c>
      <c r="C33" s="20"/>
      <c r="D33" s="20"/>
      <c r="E33" s="20"/>
      <c r="F33" s="20"/>
    </row>
    <row r="34" spans="2:6" ht="36" customHeight="1">
      <c r="B34" s="21"/>
      <c r="C34" s="22" t="s">
        <v>52</v>
      </c>
      <c r="D34" s="22" t="s">
        <v>53</v>
      </c>
      <c r="E34" s="31" t="s">
        <v>54</v>
      </c>
      <c r="F34" s="31" t="s">
        <v>55</v>
      </c>
    </row>
    <row r="35" spans="2:6" ht="15.5">
      <c r="B35" s="23" t="s">
        <v>56</v>
      </c>
      <c r="C35" s="24">
        <f>COUNTA(B6:B29)</f>
        <v>3</v>
      </c>
      <c r="D35" s="24">
        <f>COUNTIF(AC6:AC29,"&gt;=3,8")</f>
        <v>0</v>
      </c>
      <c r="E35" s="24">
        <f>COUNTIFS(AC6:AC29,"&lt;3,7",AC6:AC29,"&gt;=2,3")</f>
        <v>1</v>
      </c>
      <c r="F35" s="24">
        <f>COUNTIFS(AC6:AC29,"&lt;2,2",AC6:AC29,"&gt;0")</f>
        <v>0</v>
      </c>
    </row>
    <row r="36" spans="2:6" ht="15.5">
      <c r="B36" s="23" t="s">
        <v>57</v>
      </c>
      <c r="C36" s="24">
        <v>100</v>
      </c>
      <c r="D36" s="24">
        <f>D35*C36/C35</f>
        <v>0</v>
      </c>
      <c r="E36" s="25">
        <f>E35*C36/C35</f>
        <v>33.333333333333336</v>
      </c>
      <c r="F36" s="25">
        <f>F35*C36/C35</f>
        <v>0</v>
      </c>
    </row>
    <row r="37" spans="2:6" ht="15.5">
      <c r="B37" s="26"/>
      <c r="C37" s="20"/>
      <c r="D37" s="20"/>
      <c r="E37" s="20"/>
      <c r="F37" s="20"/>
    </row>
    <row r="38" spans="2:6" ht="15.5">
      <c r="B38" s="26"/>
      <c r="C38" s="20"/>
      <c r="D38" s="20"/>
      <c r="E38" s="20"/>
      <c r="F38" s="20"/>
    </row>
    <row r="39" spans="2:6" ht="15">
      <c r="B39" s="19" t="s">
        <v>58</v>
      </c>
      <c r="C39" s="20"/>
      <c r="D39" s="20"/>
      <c r="E39" s="20"/>
      <c r="F39" s="20"/>
    </row>
    <row r="40" spans="2:6" ht="37" customHeight="1">
      <c r="B40" s="21"/>
      <c r="C40" s="27" t="s">
        <v>52</v>
      </c>
      <c r="D40" s="22" t="s">
        <v>53</v>
      </c>
      <c r="E40" s="31" t="s">
        <v>54</v>
      </c>
      <c r="F40" s="31" t="s">
        <v>55</v>
      </c>
    </row>
    <row r="41" spans="2:6" ht="15.5">
      <c r="B41" s="23" t="s">
        <v>56</v>
      </c>
      <c r="C41" s="24">
        <f>COUNTA(B5:B28)</f>
        <v>3</v>
      </c>
      <c r="D41" s="24">
        <f>COUNTIF(AD6:AD29,"&gt;=3,8")</f>
        <v>0</v>
      </c>
      <c r="E41" s="24">
        <f>COUNTIFS(AD6:AD29,"&lt;3,7",AD6:AD29,"&gt;=2,3")</f>
        <v>1</v>
      </c>
      <c r="F41" s="24">
        <f>COUNTIFS(AD6:AD29,"&lt;2,2",AD6:AD29,"&gt;0")</f>
        <v>0</v>
      </c>
    </row>
    <row r="42" spans="2:6" ht="15.5">
      <c r="B42" s="23" t="s">
        <v>57</v>
      </c>
      <c r="C42" s="24">
        <v>100</v>
      </c>
      <c r="D42" s="25">
        <f>D41*C42/C41</f>
        <v>0</v>
      </c>
      <c r="E42" s="25">
        <f>E41*C42/C41</f>
        <v>33.333333333333336</v>
      </c>
      <c r="F42" s="25">
        <f>F41*C42/C41</f>
        <v>0</v>
      </c>
    </row>
  </sheetData>
  <sheetProtection algorithmName="SHA-512" hashValue="Wh7cV2ujJ3rm1icRsqrBbOR7nnAm40ZhJJ+dpiCscJNsbwTIxYCN0DEBlum82K9hRU6IqmcYZ9oidnL06+V6LA==" saltValue="GzC/5Y5ZOflvEZR9qSa6yA==" spinCount="100000" sheet="1" formatCells="0" formatColumns="0" formatRows="0" insertColumns="0" insertRows="0" insertHyperlinks="0" deleteColumns="0" deleteRows="0" sort="0" autoFilter="0" pivotTables="0"/>
  <mergeCells count="19">
    <mergeCell ref="Z1:AA1"/>
    <mergeCell ref="W3:X4"/>
    <mergeCell ref="Y3:Z4"/>
    <mergeCell ref="AA3:AB4"/>
    <mergeCell ref="AC3:AD4"/>
    <mergeCell ref="A3:A5"/>
    <mergeCell ref="B3:B5"/>
    <mergeCell ref="Q3:R4"/>
    <mergeCell ref="S3:T4"/>
    <mergeCell ref="U3:V4"/>
    <mergeCell ref="C3:L3"/>
    <mergeCell ref="M3:P3"/>
    <mergeCell ref="C4:D4"/>
    <mergeCell ref="E4:F4"/>
    <mergeCell ref="G4:H4"/>
    <mergeCell ref="I4:J4"/>
    <mergeCell ref="K4:L4"/>
    <mergeCell ref="M4:N4"/>
    <mergeCell ref="O4:P4"/>
  </mergeCells>
  <hyperlinks>
    <hyperlink ref="Z1" location="ОГЛАВЛЕНИЕ!A1" display="ОГЛАВЛЕНИЕ" xr:uid="{00000000-0004-0000-0500-000000000000}"/>
  </hyperlinks>
  <pageMargins left="0.5011363636363636" right="0.49185606060606063" top="0.62178030303030307" bottom="0.75" header="0.3" footer="0.3"/>
  <pageSetup paperSize="9" scale="52" fitToHeight="0" orientation="landscape" r:id="rId1"/>
  <headerFooter>
    <oddHeader>&amp;R&amp;"Monotype Corsiva"&amp;12О.В. Яковлева</oddHeader>
    <oddFooter>&amp;R&amp;"Monotype Corsiva"&amp;12https://vk.com/travel_posobiya</oddFooter>
  </headerFooter>
  <colBreaks count="1" manualBreakCount="1">
    <brk id="3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theme="5"/>
    <pageSetUpPr fitToPage="1"/>
  </sheetPr>
  <dimension ref="B1:Y41"/>
  <sheetViews>
    <sheetView view="pageLayout" topLeftCell="A76" zoomScale="70" zoomScaleNormal="100" zoomScalePageLayoutView="70" workbookViewId="0">
      <selection activeCell="X30" sqref="X30:Y30"/>
    </sheetView>
  </sheetViews>
  <sheetFormatPr defaultColWidth="9" defaultRowHeight="14.5"/>
  <cols>
    <col min="1" max="1" width="9" style="1"/>
    <col min="2" max="2" width="9.1796875" style="1"/>
    <col min="3" max="3" width="27.453125" style="1" customWidth="1"/>
    <col min="4" max="4" width="7.26953125" style="1" customWidth="1"/>
    <col min="5" max="5" width="7.7265625" style="1" customWidth="1"/>
    <col min="6" max="6" width="8.81640625" style="1" customWidth="1"/>
    <col min="7" max="7" width="9.26953125" style="1" customWidth="1"/>
    <col min="8" max="8" width="7.26953125" style="1" customWidth="1"/>
    <col min="9" max="9" width="7.81640625" style="1" customWidth="1"/>
    <col min="10" max="10" width="7.1796875" style="1" customWidth="1"/>
    <col min="11" max="11" width="8.26953125" style="1" customWidth="1"/>
    <col min="12" max="12" width="7.453125" style="1" customWidth="1"/>
    <col min="13" max="13" width="7.81640625" style="1" customWidth="1"/>
    <col min="14" max="14" width="9" style="1" customWidth="1"/>
    <col min="15" max="15" width="8.7265625" style="1" customWidth="1"/>
    <col min="16" max="16" width="7.26953125" style="1" customWidth="1"/>
    <col min="17" max="17" width="7.1796875" style="1" customWidth="1"/>
    <col min="18" max="22" width="6.7265625" style="1" customWidth="1"/>
    <col min="23" max="23" width="7.7265625" style="1" customWidth="1"/>
    <col min="24" max="24" width="7.54296875" style="1" customWidth="1"/>
    <col min="25" max="25" width="6.81640625" style="1" customWidth="1"/>
    <col min="26" max="16382" width="9.1796875" style="1"/>
    <col min="16383" max="16384" width="9" style="1"/>
  </cols>
  <sheetData>
    <row r="1" spans="2:25" ht="17.5">
      <c r="B1" s="12" t="s">
        <v>97</v>
      </c>
      <c r="V1" s="184" t="s">
        <v>394</v>
      </c>
      <c r="W1" s="184"/>
    </row>
    <row r="3" spans="2:25" ht="50.25" customHeight="1">
      <c r="B3" s="268" t="s">
        <v>11</v>
      </c>
      <c r="C3" s="268" t="s">
        <v>12</v>
      </c>
      <c r="D3" s="326" t="s">
        <v>98</v>
      </c>
      <c r="E3" s="327"/>
      <c r="F3" s="330" t="s">
        <v>99</v>
      </c>
      <c r="G3" s="331"/>
      <c r="H3" s="334" t="s">
        <v>100</v>
      </c>
      <c r="I3" s="334"/>
      <c r="J3" s="336" t="s">
        <v>101</v>
      </c>
      <c r="K3" s="337"/>
      <c r="L3" s="337"/>
      <c r="M3" s="337"/>
      <c r="N3" s="337"/>
      <c r="O3" s="337"/>
      <c r="P3" s="338" t="s">
        <v>102</v>
      </c>
      <c r="Q3" s="338"/>
      <c r="R3" s="338"/>
      <c r="S3" s="338"/>
      <c r="T3" s="323" t="s">
        <v>103</v>
      </c>
      <c r="U3" s="323"/>
      <c r="V3" s="291" t="s">
        <v>104</v>
      </c>
      <c r="W3" s="292"/>
      <c r="X3" s="325" t="s">
        <v>21</v>
      </c>
      <c r="Y3" s="325"/>
    </row>
    <row r="4" spans="2:25" ht="47.15" customHeight="1">
      <c r="B4" s="269"/>
      <c r="C4" s="269"/>
      <c r="D4" s="328"/>
      <c r="E4" s="329"/>
      <c r="F4" s="332"/>
      <c r="G4" s="333"/>
      <c r="H4" s="335"/>
      <c r="I4" s="335"/>
      <c r="J4" s="339" t="s">
        <v>105</v>
      </c>
      <c r="K4" s="340"/>
      <c r="L4" s="339" t="s">
        <v>106</v>
      </c>
      <c r="M4" s="340"/>
      <c r="N4" s="339" t="s">
        <v>107</v>
      </c>
      <c r="O4" s="341"/>
      <c r="P4" s="338" t="s">
        <v>108</v>
      </c>
      <c r="Q4" s="338"/>
      <c r="R4" s="338" t="s">
        <v>109</v>
      </c>
      <c r="S4" s="338"/>
      <c r="T4" s="324"/>
      <c r="U4" s="324"/>
      <c r="V4" s="293"/>
      <c r="W4" s="294"/>
      <c r="X4" s="325"/>
      <c r="Y4" s="325"/>
    </row>
    <row r="5" spans="2:25" ht="15.5">
      <c r="B5" s="270"/>
      <c r="C5" s="270"/>
      <c r="D5" s="14" t="s">
        <v>45</v>
      </c>
      <c r="E5" s="14" t="s">
        <v>46</v>
      </c>
      <c r="F5" s="14" t="s">
        <v>45</v>
      </c>
      <c r="G5" s="14" t="s">
        <v>46</v>
      </c>
      <c r="H5" s="14" t="s">
        <v>45</v>
      </c>
      <c r="I5" s="14" t="s">
        <v>46</v>
      </c>
      <c r="J5" s="14" t="s">
        <v>45</v>
      </c>
      <c r="K5" s="14" t="s">
        <v>46</v>
      </c>
      <c r="L5" s="14" t="s">
        <v>45</v>
      </c>
      <c r="M5" s="14" t="s">
        <v>46</v>
      </c>
      <c r="N5" s="14" t="s">
        <v>45</v>
      </c>
      <c r="O5" s="14" t="s">
        <v>46</v>
      </c>
      <c r="P5" s="14" t="s">
        <v>45</v>
      </c>
      <c r="Q5" s="14" t="s">
        <v>46</v>
      </c>
      <c r="R5" s="14" t="s">
        <v>45</v>
      </c>
      <c r="S5" s="14" t="s">
        <v>46</v>
      </c>
      <c r="T5" s="14" t="s">
        <v>45</v>
      </c>
      <c r="U5" s="14" t="s">
        <v>46</v>
      </c>
      <c r="V5" s="14" t="s">
        <v>45</v>
      </c>
      <c r="W5" s="14" t="s">
        <v>46</v>
      </c>
      <c r="X5" s="28" t="s">
        <v>45</v>
      </c>
      <c r="Y5" s="28" t="s">
        <v>46</v>
      </c>
    </row>
    <row r="6" spans="2:25" ht="15.5">
      <c r="B6" s="15">
        <v>1</v>
      </c>
      <c r="C6" s="16" t="s">
        <v>47</v>
      </c>
      <c r="D6" s="56">
        <v>2</v>
      </c>
      <c r="E6" s="56">
        <v>3</v>
      </c>
      <c r="F6" s="56">
        <v>2</v>
      </c>
      <c r="G6" s="56">
        <v>3</v>
      </c>
      <c r="H6" s="56">
        <v>2</v>
      </c>
      <c r="I6" s="56">
        <v>3</v>
      </c>
      <c r="J6" s="56">
        <v>2</v>
      </c>
      <c r="K6" s="56">
        <v>3</v>
      </c>
      <c r="L6" s="56">
        <v>2</v>
      </c>
      <c r="M6" s="56">
        <v>3</v>
      </c>
      <c r="N6" s="56">
        <v>1</v>
      </c>
      <c r="O6" s="56">
        <v>2</v>
      </c>
      <c r="P6" s="56">
        <v>2</v>
      </c>
      <c r="Q6" s="56">
        <v>3</v>
      </c>
      <c r="R6" s="56">
        <v>2</v>
      </c>
      <c r="S6" s="56">
        <v>3</v>
      </c>
      <c r="T6" s="56">
        <v>2</v>
      </c>
      <c r="U6" s="56">
        <v>3</v>
      </c>
      <c r="V6" s="56">
        <v>3</v>
      </c>
      <c r="W6" s="56">
        <v>4</v>
      </c>
      <c r="X6" s="29">
        <f>(D6+F6+H6+J6+L6+N6+V6+P6+R6+T6)/10</f>
        <v>2</v>
      </c>
      <c r="Y6" s="29">
        <f>(E6+G6+I6+K6+M6+O6+W6+Q6+S6+U6)/10</f>
        <v>3</v>
      </c>
    </row>
    <row r="7" spans="2:25" ht="15.5">
      <c r="B7" s="15">
        <v>2</v>
      </c>
      <c r="C7" s="16" t="s">
        <v>48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29">
        <f t="shared" ref="X7:X29" si="0">(D7+F7+H7+J7+L7+N7+V7+P7+R7+T7)/10</f>
        <v>0</v>
      </c>
      <c r="Y7" s="29">
        <f t="shared" ref="Y7:Y29" si="1">(E7+G7+I7+K7+M7+O7+W7+Q7+S7+U7)/10</f>
        <v>0</v>
      </c>
    </row>
    <row r="8" spans="2:25" ht="15.5">
      <c r="B8" s="15">
        <v>3</v>
      </c>
      <c r="C8" s="16" t="s">
        <v>49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29">
        <f t="shared" si="0"/>
        <v>0</v>
      </c>
      <c r="Y8" s="29">
        <f t="shared" si="1"/>
        <v>0</v>
      </c>
    </row>
    <row r="9" spans="2:25" ht="15.5">
      <c r="B9" s="15">
        <v>4</v>
      </c>
      <c r="C9" s="1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29">
        <f t="shared" si="0"/>
        <v>0</v>
      </c>
      <c r="Y9" s="29">
        <f t="shared" si="1"/>
        <v>0</v>
      </c>
    </row>
    <row r="10" spans="2:25" ht="15.5">
      <c r="B10" s="15">
        <v>5</v>
      </c>
      <c r="C10" s="1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29">
        <f t="shared" si="0"/>
        <v>0</v>
      </c>
      <c r="Y10" s="29">
        <f t="shared" si="1"/>
        <v>0</v>
      </c>
    </row>
    <row r="11" spans="2:25" ht="15.5">
      <c r="B11" s="15">
        <v>6</v>
      </c>
      <c r="C11" s="1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29">
        <f t="shared" si="0"/>
        <v>0</v>
      </c>
      <c r="Y11" s="29">
        <f t="shared" si="1"/>
        <v>0</v>
      </c>
    </row>
    <row r="12" spans="2:25" ht="15.5">
      <c r="B12" s="15">
        <v>7</v>
      </c>
      <c r="C12" s="1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29">
        <f t="shared" si="0"/>
        <v>0</v>
      </c>
      <c r="Y12" s="29">
        <f t="shared" si="1"/>
        <v>0</v>
      </c>
    </row>
    <row r="13" spans="2:25" ht="15.5">
      <c r="B13" s="15">
        <v>8</v>
      </c>
      <c r="C13" s="1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29">
        <f t="shared" si="0"/>
        <v>0</v>
      </c>
      <c r="Y13" s="29">
        <f t="shared" si="1"/>
        <v>0</v>
      </c>
    </row>
    <row r="14" spans="2:25" ht="15.5">
      <c r="B14" s="15">
        <v>9</v>
      </c>
      <c r="C14" s="1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29">
        <f t="shared" si="0"/>
        <v>0</v>
      </c>
      <c r="Y14" s="29">
        <f t="shared" si="1"/>
        <v>0</v>
      </c>
    </row>
    <row r="15" spans="2:25" ht="15.5">
      <c r="B15" s="15">
        <v>10</v>
      </c>
      <c r="C15" s="1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29">
        <f t="shared" si="0"/>
        <v>0</v>
      </c>
      <c r="Y15" s="29">
        <f t="shared" si="1"/>
        <v>0</v>
      </c>
    </row>
    <row r="16" spans="2:25" ht="15.5">
      <c r="B16" s="15">
        <v>11</v>
      </c>
      <c r="C16" s="1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29">
        <f t="shared" si="0"/>
        <v>0</v>
      </c>
      <c r="Y16" s="29">
        <f t="shared" si="1"/>
        <v>0</v>
      </c>
    </row>
    <row r="17" spans="2:25" ht="15.5">
      <c r="B17" s="15">
        <v>12</v>
      </c>
      <c r="C17" s="1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29">
        <f t="shared" si="0"/>
        <v>0</v>
      </c>
      <c r="Y17" s="29">
        <f t="shared" si="1"/>
        <v>0</v>
      </c>
    </row>
    <row r="18" spans="2:25" ht="15.5">
      <c r="B18" s="15">
        <v>13</v>
      </c>
      <c r="C18" s="1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29">
        <f t="shared" si="0"/>
        <v>0</v>
      </c>
      <c r="Y18" s="29">
        <f t="shared" si="1"/>
        <v>0</v>
      </c>
    </row>
    <row r="19" spans="2:25" ht="15.5">
      <c r="B19" s="15">
        <v>14</v>
      </c>
      <c r="C19" s="1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29">
        <f t="shared" si="0"/>
        <v>0</v>
      </c>
      <c r="Y19" s="29">
        <f t="shared" si="1"/>
        <v>0</v>
      </c>
    </row>
    <row r="20" spans="2:25" ht="15.5">
      <c r="B20" s="15">
        <v>15</v>
      </c>
      <c r="C20" s="1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29">
        <f t="shared" si="0"/>
        <v>0</v>
      </c>
      <c r="Y20" s="29">
        <f t="shared" si="1"/>
        <v>0</v>
      </c>
    </row>
    <row r="21" spans="2:25" ht="15.5">
      <c r="B21" s="15">
        <v>16</v>
      </c>
      <c r="C21" s="1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29">
        <f t="shared" si="0"/>
        <v>0</v>
      </c>
      <c r="Y21" s="29">
        <f t="shared" si="1"/>
        <v>0</v>
      </c>
    </row>
    <row r="22" spans="2:25" ht="15.5">
      <c r="B22" s="15">
        <v>17</v>
      </c>
      <c r="C22" s="1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29">
        <f t="shared" si="0"/>
        <v>0</v>
      </c>
      <c r="Y22" s="29">
        <f t="shared" si="1"/>
        <v>0</v>
      </c>
    </row>
    <row r="23" spans="2:25" ht="15.5">
      <c r="B23" s="15">
        <v>18</v>
      </c>
      <c r="C23" s="1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29">
        <f t="shared" si="0"/>
        <v>0</v>
      </c>
      <c r="Y23" s="29">
        <f t="shared" si="1"/>
        <v>0</v>
      </c>
    </row>
    <row r="24" spans="2:25" ht="15.5">
      <c r="B24" s="15">
        <v>19</v>
      </c>
      <c r="C24" s="1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29">
        <f t="shared" si="0"/>
        <v>0</v>
      </c>
      <c r="Y24" s="29">
        <f t="shared" si="1"/>
        <v>0</v>
      </c>
    </row>
    <row r="25" spans="2:25" ht="15.5">
      <c r="B25" s="15">
        <v>20</v>
      </c>
      <c r="C25" s="1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29">
        <f t="shared" si="0"/>
        <v>0</v>
      </c>
      <c r="Y25" s="29">
        <f t="shared" si="1"/>
        <v>0</v>
      </c>
    </row>
    <row r="26" spans="2:25" ht="15.5">
      <c r="B26" s="15">
        <v>21</v>
      </c>
      <c r="C26" s="1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29">
        <f t="shared" si="0"/>
        <v>0</v>
      </c>
      <c r="Y26" s="29">
        <f t="shared" si="1"/>
        <v>0</v>
      </c>
    </row>
    <row r="27" spans="2:25" ht="15.5">
      <c r="B27" s="15">
        <v>22</v>
      </c>
      <c r="C27" s="1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29">
        <f t="shared" si="0"/>
        <v>0</v>
      </c>
      <c r="Y27" s="29">
        <f t="shared" si="1"/>
        <v>0</v>
      </c>
    </row>
    <row r="28" spans="2:25" ht="15.5">
      <c r="B28" s="15">
        <v>23</v>
      </c>
      <c r="C28" s="1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29">
        <f t="shared" si="0"/>
        <v>0</v>
      </c>
      <c r="Y28" s="29">
        <f t="shared" si="1"/>
        <v>0</v>
      </c>
    </row>
    <row r="29" spans="2:25" ht="15.5">
      <c r="B29" s="15">
        <v>24</v>
      </c>
      <c r="C29" s="1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29">
        <f t="shared" si="0"/>
        <v>0</v>
      </c>
      <c r="Y29" s="29">
        <f t="shared" si="1"/>
        <v>0</v>
      </c>
    </row>
    <row r="30" spans="2:25" ht="15.5">
      <c r="B30" s="15"/>
      <c r="C30" s="17" t="s">
        <v>50</v>
      </c>
      <c r="D30" s="18">
        <f>(D6+D7+D8+D9+D10+D11+D12+D13+D14+D15+D16+D17+D18+D19+D20+D21+D22+D23+D24+D25+D26+D27+D28+D29)/COUNTA($C$6:$C$29)</f>
        <v>0.66666666666666663</v>
      </c>
      <c r="E30" s="18">
        <f t="shared" ref="E30:W30" si="2">(E6+E7+E8+E9+E10+E11+E12+E13+E14+E15+E16+E17+E18+E19+E20+E21+E22+E23+E24+E25+E26+E27+E28+E29)/COUNTA($C$6:$C$29)</f>
        <v>1</v>
      </c>
      <c r="F30" s="18">
        <f t="shared" si="2"/>
        <v>0.66666666666666663</v>
      </c>
      <c r="G30" s="18">
        <f t="shared" si="2"/>
        <v>1</v>
      </c>
      <c r="H30" s="18">
        <f t="shared" si="2"/>
        <v>0.66666666666666663</v>
      </c>
      <c r="I30" s="18">
        <f t="shared" si="2"/>
        <v>1</v>
      </c>
      <c r="J30" s="18">
        <f t="shared" si="2"/>
        <v>0.66666666666666663</v>
      </c>
      <c r="K30" s="18">
        <f t="shared" si="2"/>
        <v>1</v>
      </c>
      <c r="L30" s="18">
        <f t="shared" si="2"/>
        <v>0.66666666666666663</v>
      </c>
      <c r="M30" s="18">
        <f t="shared" si="2"/>
        <v>1</v>
      </c>
      <c r="N30" s="18">
        <f t="shared" si="2"/>
        <v>0.33333333333333331</v>
      </c>
      <c r="O30" s="18">
        <f t="shared" si="2"/>
        <v>0.66666666666666663</v>
      </c>
      <c r="P30" s="18">
        <f t="shared" si="2"/>
        <v>0.66666666666666663</v>
      </c>
      <c r="Q30" s="18">
        <f t="shared" si="2"/>
        <v>1</v>
      </c>
      <c r="R30" s="18">
        <f t="shared" si="2"/>
        <v>0.66666666666666663</v>
      </c>
      <c r="S30" s="18">
        <f t="shared" si="2"/>
        <v>1</v>
      </c>
      <c r="T30" s="18">
        <f t="shared" si="2"/>
        <v>0.66666666666666663</v>
      </c>
      <c r="U30" s="18">
        <f t="shared" si="2"/>
        <v>1</v>
      </c>
      <c r="V30" s="18">
        <f t="shared" si="2"/>
        <v>1</v>
      </c>
      <c r="W30" s="18">
        <f t="shared" si="2"/>
        <v>1.3333333333333333</v>
      </c>
      <c r="X30" s="58">
        <f t="shared" ref="X30" si="3">(D30+F30+H30+J30+L30+N30+V30+P30+R30+T30)/10</f>
        <v>0.66666666666666674</v>
      </c>
      <c r="Y30" s="58">
        <f t="shared" ref="Y30" si="4">(E30+G30+I30+K30+M30+O30+W30+Q30+S30+U30)/10</f>
        <v>1</v>
      </c>
    </row>
    <row r="33" spans="3:7" ht="15">
      <c r="C33" s="19" t="s">
        <v>51</v>
      </c>
      <c r="D33" s="20"/>
      <c r="E33" s="20"/>
      <c r="F33" s="20"/>
      <c r="G33" s="20"/>
    </row>
    <row r="34" spans="3:7" ht="30">
      <c r="C34" s="21"/>
      <c r="D34" s="22" t="s">
        <v>52</v>
      </c>
      <c r="E34" s="22" t="s">
        <v>53</v>
      </c>
      <c r="F34" s="22" t="s">
        <v>54</v>
      </c>
      <c r="G34" s="22" t="s">
        <v>55</v>
      </c>
    </row>
    <row r="35" spans="3:7" ht="15.5">
      <c r="C35" s="23" t="s">
        <v>56</v>
      </c>
      <c r="D35" s="24">
        <f>COUNTA(C6:C29)</f>
        <v>3</v>
      </c>
      <c r="E35" s="24">
        <f>COUNTIF(X6:X29,"&gt;=3,8")</f>
        <v>0</v>
      </c>
      <c r="F35" s="24">
        <f>COUNTIFS(X6:X29,"&lt;3,7",X6:X29,"&gt;=2,3")</f>
        <v>0</v>
      </c>
      <c r="G35" s="24">
        <f>COUNTIFS(X6:X29,"&lt;2,2",X6:X29,"&gt;0")</f>
        <v>1</v>
      </c>
    </row>
    <row r="36" spans="3:7" ht="15.5">
      <c r="C36" s="23" t="s">
        <v>57</v>
      </c>
      <c r="D36" s="24">
        <v>100</v>
      </c>
      <c r="E36" s="24">
        <f>E35*D36/D35</f>
        <v>0</v>
      </c>
      <c r="F36" s="25">
        <f>F35*D36/D35</f>
        <v>0</v>
      </c>
      <c r="G36" s="25">
        <f>G35*D36/D35</f>
        <v>33.333333333333336</v>
      </c>
    </row>
    <row r="37" spans="3:7" ht="15.5">
      <c r="C37" s="26"/>
      <c r="D37" s="20"/>
      <c r="E37" s="20"/>
      <c r="F37" s="20"/>
      <c r="G37" s="20"/>
    </row>
    <row r="38" spans="3:7" ht="15">
      <c r="C38" s="19" t="s">
        <v>58</v>
      </c>
      <c r="D38" s="20"/>
      <c r="E38" s="20"/>
      <c r="F38" s="20"/>
      <c r="G38" s="20"/>
    </row>
    <row r="39" spans="3:7" ht="30">
      <c r="C39" s="21"/>
      <c r="D39" s="27" t="s">
        <v>52</v>
      </c>
      <c r="E39" s="22" t="s">
        <v>53</v>
      </c>
      <c r="F39" s="22" t="s">
        <v>54</v>
      </c>
      <c r="G39" s="22" t="s">
        <v>55</v>
      </c>
    </row>
    <row r="40" spans="3:7" ht="15.5">
      <c r="C40" s="23" t="s">
        <v>56</v>
      </c>
      <c r="D40" s="24">
        <f>COUNTA(C5:C28)</f>
        <v>3</v>
      </c>
      <c r="E40" s="24">
        <f>COUNTIF(Y6:Y29,"&gt;=3,8")</f>
        <v>0</v>
      </c>
      <c r="F40" s="24">
        <f>COUNTIFS(Y6:Y29,"&lt;3,7",Y6:Y29,"&gt;=2,3")</f>
        <v>1</v>
      </c>
      <c r="G40" s="24">
        <f>COUNTIFS(Y6:Y29,"&lt;2,2",Y6:Y29,"&gt;0")</f>
        <v>0</v>
      </c>
    </row>
    <row r="41" spans="3:7" ht="15.5">
      <c r="C41" s="23" t="s">
        <v>57</v>
      </c>
      <c r="D41" s="24">
        <v>100</v>
      </c>
      <c r="E41" s="25">
        <f>E40*D41/D40</f>
        <v>0</v>
      </c>
      <c r="F41" s="25">
        <f>F40*D41/D40</f>
        <v>33.333333333333336</v>
      </c>
      <c r="G41" s="25">
        <f>G40*D41/D40</f>
        <v>0</v>
      </c>
    </row>
  </sheetData>
  <sheetProtection algorithmName="SHA-512" hashValue="lS5i5PokcYiCysGJvZ1AtfJ2KfTgh3OWHnoLLjiWVuulPVEqKr4qjnlVHBHk6EKs0Xwa75/YhwAK5VaI3NHJGg==" saltValue="+UibMoyQYb5DK9Yived0bg==" spinCount="100000" sheet="1" formatCells="0" formatColumns="0" formatRows="0" insertColumns="0" insertRows="0" insertHyperlinks="0" deleteColumns="0" deleteRows="0" sort="0" autoFilter="0" pivotTables="0"/>
  <mergeCells count="15">
    <mergeCell ref="T3:U4"/>
    <mergeCell ref="V3:W4"/>
    <mergeCell ref="X3:Y4"/>
    <mergeCell ref="B3:B5"/>
    <mergeCell ref="C3:C5"/>
    <mergeCell ref="D3:E4"/>
    <mergeCell ref="F3:G4"/>
    <mergeCell ref="H3:I4"/>
    <mergeCell ref="J3:O3"/>
    <mergeCell ref="P3:S3"/>
    <mergeCell ref="J4:K4"/>
    <mergeCell ref="L4:M4"/>
    <mergeCell ref="N4:O4"/>
    <mergeCell ref="P4:Q4"/>
    <mergeCell ref="R4:S4"/>
  </mergeCells>
  <hyperlinks>
    <hyperlink ref="V1" location="ОГЛАВЛЕНИЕ!A1" display="ОГЛАВЛЕНИЕ" xr:uid="{00000000-0004-0000-0600-000000000000}"/>
  </hyperlinks>
  <pageMargins left="0.7" right="0.7" top="0.75" bottom="0.75" header="0.3" footer="0.3"/>
  <pageSetup paperSize="9" scale="41" orientation="portrait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theme="5"/>
    <pageSetUpPr fitToPage="1"/>
  </sheetPr>
  <dimension ref="A1:AD41"/>
  <sheetViews>
    <sheetView view="pageLayout" zoomScale="55" zoomScaleNormal="100" zoomScalePageLayoutView="55" workbookViewId="0">
      <selection activeCell="C6" sqref="C6:AB29"/>
    </sheetView>
  </sheetViews>
  <sheetFormatPr defaultColWidth="9.1796875" defaultRowHeight="14.5"/>
  <cols>
    <col min="1" max="1" width="9.1796875" style="1"/>
    <col min="2" max="2" width="27.453125" style="1" customWidth="1"/>
    <col min="3" max="3" width="9.54296875" style="1" customWidth="1"/>
    <col min="4" max="4" width="9.1796875" style="1" customWidth="1"/>
    <col min="5" max="5" width="8.81640625" style="1" customWidth="1"/>
    <col min="6" max="6" width="9.26953125" style="1" customWidth="1"/>
    <col min="7" max="7" width="11" style="1" customWidth="1"/>
    <col min="8" max="8" width="10.453125" style="1" customWidth="1"/>
    <col min="9" max="9" width="7.1796875" style="1" customWidth="1"/>
    <col min="10" max="10" width="8.26953125" style="1" customWidth="1"/>
    <col min="11" max="11" width="8.7265625" style="1" customWidth="1"/>
    <col min="12" max="12" width="7.81640625" style="1" customWidth="1"/>
    <col min="13" max="13" width="7.7265625" style="1" customWidth="1"/>
    <col min="14" max="14" width="6.81640625" style="1" customWidth="1"/>
    <col min="15" max="15" width="7.26953125" style="1" customWidth="1"/>
    <col min="16" max="16" width="7.1796875" style="1" customWidth="1"/>
    <col min="17" max="21" width="6.7265625" style="1" customWidth="1"/>
    <col min="22" max="22" width="7.7265625" style="1" customWidth="1"/>
    <col min="23" max="29" width="7.54296875" style="1" customWidth="1"/>
    <col min="30" max="30" width="6.81640625" style="1" customWidth="1"/>
    <col min="31" max="16384" width="9.1796875" style="1"/>
  </cols>
  <sheetData>
    <row r="1" spans="1:30" ht="17.5">
      <c r="A1" s="12" t="s">
        <v>110</v>
      </c>
      <c r="AA1" s="184" t="s">
        <v>394</v>
      </c>
      <c r="AB1" s="184"/>
    </row>
    <row r="2" spans="1:30" ht="15" thickBot="1"/>
    <row r="3" spans="1:30" ht="50.25" customHeight="1" thickBot="1">
      <c r="A3" s="268" t="s">
        <v>11</v>
      </c>
      <c r="B3" s="268" t="s">
        <v>12</v>
      </c>
      <c r="C3" s="278" t="s">
        <v>111</v>
      </c>
      <c r="D3" s="315"/>
      <c r="E3" s="352" t="s">
        <v>112</v>
      </c>
      <c r="F3" s="353"/>
      <c r="G3" s="356" t="s">
        <v>113</v>
      </c>
      <c r="H3" s="356"/>
      <c r="I3" s="278" t="s">
        <v>114</v>
      </c>
      <c r="J3" s="315"/>
      <c r="K3" s="278" t="s">
        <v>115</v>
      </c>
      <c r="L3" s="279"/>
      <c r="M3" s="311" t="s">
        <v>116</v>
      </c>
      <c r="N3" s="311"/>
      <c r="O3" s="311"/>
      <c r="P3" s="311"/>
      <c r="Q3" s="311"/>
      <c r="R3" s="312"/>
      <c r="S3" s="346" t="s">
        <v>117</v>
      </c>
      <c r="T3" s="346"/>
      <c r="U3" s="346"/>
      <c r="V3" s="346"/>
      <c r="W3" s="346"/>
      <c r="X3" s="347"/>
      <c r="Y3" s="315" t="s">
        <v>118</v>
      </c>
      <c r="Z3" s="279"/>
      <c r="AA3" s="342" t="s">
        <v>119</v>
      </c>
      <c r="AB3" s="343"/>
      <c r="AC3" s="325" t="s">
        <v>21</v>
      </c>
      <c r="AD3" s="325"/>
    </row>
    <row r="4" spans="1:30" ht="92.15" customHeight="1" thickBot="1">
      <c r="A4" s="269"/>
      <c r="B4" s="269"/>
      <c r="C4" s="316"/>
      <c r="D4" s="317"/>
      <c r="E4" s="354"/>
      <c r="F4" s="355"/>
      <c r="G4" s="357"/>
      <c r="H4" s="357"/>
      <c r="I4" s="316"/>
      <c r="J4" s="317"/>
      <c r="K4" s="316"/>
      <c r="L4" s="318"/>
      <c r="M4" s="346" t="s">
        <v>91</v>
      </c>
      <c r="N4" s="346"/>
      <c r="O4" s="348" t="s">
        <v>120</v>
      </c>
      <c r="P4" s="347"/>
      <c r="Q4" s="348" t="s">
        <v>121</v>
      </c>
      <c r="R4" s="347"/>
      <c r="S4" s="349" t="s">
        <v>122</v>
      </c>
      <c r="T4" s="349"/>
      <c r="U4" s="350" t="s">
        <v>123</v>
      </c>
      <c r="V4" s="351"/>
      <c r="W4" s="349" t="s">
        <v>124</v>
      </c>
      <c r="X4" s="351"/>
      <c r="Y4" s="317"/>
      <c r="Z4" s="318"/>
      <c r="AA4" s="344"/>
      <c r="AB4" s="345"/>
      <c r="AC4" s="325"/>
      <c r="AD4" s="325"/>
    </row>
    <row r="5" spans="1:30" ht="16" thickBot="1">
      <c r="A5" s="270"/>
      <c r="B5" s="270"/>
      <c r="C5" s="14" t="s">
        <v>45</v>
      </c>
      <c r="D5" s="14" t="s">
        <v>46</v>
      </c>
      <c r="E5" s="14" t="s">
        <v>45</v>
      </c>
      <c r="F5" s="14" t="s">
        <v>46</v>
      </c>
      <c r="G5" s="14" t="s">
        <v>45</v>
      </c>
      <c r="H5" s="14" t="s">
        <v>46</v>
      </c>
      <c r="I5" s="14" t="s">
        <v>45</v>
      </c>
      <c r="J5" s="14" t="s">
        <v>46</v>
      </c>
      <c r="K5" s="14" t="s">
        <v>45</v>
      </c>
      <c r="L5" s="14" t="s">
        <v>46</v>
      </c>
      <c r="M5" s="14" t="s">
        <v>45</v>
      </c>
      <c r="N5" s="14" t="s">
        <v>46</v>
      </c>
      <c r="O5" s="14" t="s">
        <v>45</v>
      </c>
      <c r="P5" s="14" t="s">
        <v>46</v>
      </c>
      <c r="Q5" s="14" t="s">
        <v>45</v>
      </c>
      <c r="R5" s="14" t="s">
        <v>46</v>
      </c>
      <c r="S5" s="14" t="s">
        <v>45</v>
      </c>
      <c r="T5" s="14" t="s">
        <v>46</v>
      </c>
      <c r="U5" s="14" t="s">
        <v>45</v>
      </c>
      <c r="V5" s="14" t="s">
        <v>46</v>
      </c>
      <c r="W5" s="14" t="s">
        <v>45</v>
      </c>
      <c r="X5" s="14" t="s">
        <v>46</v>
      </c>
      <c r="Y5" s="14" t="s">
        <v>45</v>
      </c>
      <c r="Z5" s="14" t="s">
        <v>46</v>
      </c>
      <c r="AA5" s="14" t="s">
        <v>45</v>
      </c>
      <c r="AB5" s="14" t="s">
        <v>46</v>
      </c>
      <c r="AC5" s="28" t="s">
        <v>45</v>
      </c>
      <c r="AD5" s="28" t="s">
        <v>46</v>
      </c>
    </row>
    <row r="6" spans="1:30" ht="16" thickBot="1">
      <c r="A6" s="15">
        <v>1</v>
      </c>
      <c r="B6" s="16" t="s">
        <v>47</v>
      </c>
      <c r="C6" s="56">
        <v>2</v>
      </c>
      <c r="D6" s="56">
        <v>3</v>
      </c>
      <c r="E6" s="56">
        <v>2</v>
      </c>
      <c r="F6" s="56">
        <v>3</v>
      </c>
      <c r="G6" s="56">
        <v>3</v>
      </c>
      <c r="H6" s="56">
        <v>4</v>
      </c>
      <c r="I6" s="56">
        <v>3</v>
      </c>
      <c r="J6" s="56">
        <v>4</v>
      </c>
      <c r="K6" s="56">
        <v>2</v>
      </c>
      <c r="L6" s="56">
        <v>3</v>
      </c>
      <c r="M6" s="56">
        <v>2</v>
      </c>
      <c r="N6" s="56">
        <v>3</v>
      </c>
      <c r="O6" s="56">
        <v>2</v>
      </c>
      <c r="P6" s="56">
        <v>4</v>
      </c>
      <c r="Q6" s="56">
        <v>2</v>
      </c>
      <c r="R6" s="56">
        <v>3</v>
      </c>
      <c r="S6" s="56">
        <v>3</v>
      </c>
      <c r="T6" s="56">
        <v>4</v>
      </c>
      <c r="U6" s="56">
        <v>3</v>
      </c>
      <c r="V6" s="56">
        <v>4</v>
      </c>
      <c r="W6" s="183">
        <v>2</v>
      </c>
      <c r="X6" s="183">
        <v>3</v>
      </c>
      <c r="Y6" s="183">
        <v>2</v>
      </c>
      <c r="Z6" s="183">
        <v>3</v>
      </c>
      <c r="AA6" s="183">
        <v>4</v>
      </c>
      <c r="AB6" s="183">
        <v>5</v>
      </c>
      <c r="AC6" s="29">
        <f>(C6+E6+G6+I6+K6+M6+U6+O6+Q6+S6+W6+Y6+AA6)/13</f>
        <v>2.4615384615384617</v>
      </c>
      <c r="AD6" s="29">
        <f>(D6+F6+H6+J6+L6+N6+V6+P6+R6+T6+X6+Z6+AB6)/13</f>
        <v>3.5384615384615383</v>
      </c>
    </row>
    <row r="7" spans="1:30" ht="16" thickBot="1">
      <c r="A7" s="15">
        <v>2</v>
      </c>
      <c r="B7" s="16" t="s">
        <v>48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183"/>
      <c r="X7" s="183"/>
      <c r="Y7" s="183"/>
      <c r="Z7" s="183"/>
      <c r="AA7" s="183"/>
      <c r="AB7" s="183"/>
      <c r="AC7" s="29">
        <f t="shared" ref="AC7:AC30" si="0">(C7+E7+G7+I7+K7+M7+U7+O7+Q7+S7+W7+Y7+AA7)/13</f>
        <v>0</v>
      </c>
      <c r="AD7" s="29">
        <f t="shared" ref="AD7:AD30" si="1">(D7+F7+H7+J7+L7+N7+V7+P7+R7+T7+X7+Z7+AB7)/13</f>
        <v>0</v>
      </c>
    </row>
    <row r="8" spans="1:30" ht="16" thickBot="1">
      <c r="A8" s="15">
        <v>3</v>
      </c>
      <c r="B8" s="16" t="s">
        <v>49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183"/>
      <c r="X8" s="183"/>
      <c r="Y8" s="183"/>
      <c r="Z8" s="183"/>
      <c r="AA8" s="183"/>
      <c r="AB8" s="183"/>
      <c r="AC8" s="29">
        <f t="shared" si="0"/>
        <v>0</v>
      </c>
      <c r="AD8" s="29">
        <f t="shared" si="1"/>
        <v>0</v>
      </c>
    </row>
    <row r="9" spans="1:30" ht="16" thickBot="1">
      <c r="A9" s="15">
        <v>4</v>
      </c>
      <c r="B9" s="1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183"/>
      <c r="X9" s="183"/>
      <c r="Y9" s="183"/>
      <c r="Z9" s="183"/>
      <c r="AA9" s="183"/>
      <c r="AB9" s="183"/>
      <c r="AC9" s="29">
        <f t="shared" si="0"/>
        <v>0</v>
      </c>
      <c r="AD9" s="29">
        <f t="shared" si="1"/>
        <v>0</v>
      </c>
    </row>
    <row r="10" spans="1:30" ht="16" thickBot="1">
      <c r="A10" s="15">
        <v>5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183"/>
      <c r="X10" s="183"/>
      <c r="Y10" s="183"/>
      <c r="Z10" s="183"/>
      <c r="AA10" s="183"/>
      <c r="AB10" s="183"/>
      <c r="AC10" s="29">
        <f t="shared" si="0"/>
        <v>0</v>
      </c>
      <c r="AD10" s="29">
        <f t="shared" si="1"/>
        <v>0</v>
      </c>
    </row>
    <row r="11" spans="1:30" ht="16" thickBot="1">
      <c r="A11" s="15">
        <v>6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183"/>
      <c r="X11" s="183"/>
      <c r="Y11" s="183"/>
      <c r="Z11" s="183"/>
      <c r="AA11" s="183"/>
      <c r="AB11" s="183"/>
      <c r="AC11" s="29">
        <f t="shared" si="0"/>
        <v>0</v>
      </c>
      <c r="AD11" s="29">
        <f t="shared" si="1"/>
        <v>0</v>
      </c>
    </row>
    <row r="12" spans="1:30" ht="16" thickBot="1">
      <c r="A12" s="15">
        <v>7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183"/>
      <c r="X12" s="183"/>
      <c r="Y12" s="183"/>
      <c r="Z12" s="183"/>
      <c r="AA12" s="183"/>
      <c r="AB12" s="183"/>
      <c r="AC12" s="29">
        <f t="shared" si="0"/>
        <v>0</v>
      </c>
      <c r="AD12" s="29">
        <f t="shared" si="1"/>
        <v>0</v>
      </c>
    </row>
    <row r="13" spans="1:30" ht="16" thickBot="1">
      <c r="A13" s="15">
        <v>8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183"/>
      <c r="X13" s="183"/>
      <c r="Y13" s="183"/>
      <c r="Z13" s="183"/>
      <c r="AA13" s="183"/>
      <c r="AB13" s="183"/>
      <c r="AC13" s="29">
        <f t="shared" si="0"/>
        <v>0</v>
      </c>
      <c r="AD13" s="29">
        <f t="shared" si="1"/>
        <v>0</v>
      </c>
    </row>
    <row r="14" spans="1:30" ht="16" thickBot="1">
      <c r="A14" s="15">
        <v>9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183"/>
      <c r="X14" s="183"/>
      <c r="Y14" s="183"/>
      <c r="Z14" s="183"/>
      <c r="AA14" s="183"/>
      <c r="AB14" s="183"/>
      <c r="AC14" s="29">
        <f t="shared" si="0"/>
        <v>0</v>
      </c>
      <c r="AD14" s="29">
        <f t="shared" si="1"/>
        <v>0</v>
      </c>
    </row>
    <row r="15" spans="1:30" ht="16" thickBot="1">
      <c r="A15" s="15">
        <v>10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183"/>
      <c r="X15" s="183"/>
      <c r="Y15" s="183"/>
      <c r="Z15" s="183"/>
      <c r="AA15" s="183"/>
      <c r="AB15" s="183"/>
      <c r="AC15" s="29">
        <f t="shared" si="0"/>
        <v>0</v>
      </c>
      <c r="AD15" s="29">
        <f t="shared" si="1"/>
        <v>0</v>
      </c>
    </row>
    <row r="16" spans="1:30" ht="16" thickBot="1">
      <c r="A16" s="15">
        <v>11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183"/>
      <c r="X16" s="183"/>
      <c r="Y16" s="183"/>
      <c r="Z16" s="183"/>
      <c r="AA16" s="183"/>
      <c r="AB16" s="183"/>
      <c r="AC16" s="29">
        <f t="shared" si="0"/>
        <v>0</v>
      </c>
      <c r="AD16" s="29">
        <f t="shared" si="1"/>
        <v>0</v>
      </c>
    </row>
    <row r="17" spans="1:30" ht="16" thickBot="1">
      <c r="A17" s="15">
        <v>12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83"/>
      <c r="X17" s="183"/>
      <c r="Y17" s="183"/>
      <c r="Z17" s="183"/>
      <c r="AA17" s="183"/>
      <c r="AB17" s="183"/>
      <c r="AC17" s="29">
        <f t="shared" si="0"/>
        <v>0</v>
      </c>
      <c r="AD17" s="29">
        <f t="shared" si="1"/>
        <v>0</v>
      </c>
    </row>
    <row r="18" spans="1:30" ht="16" thickBot="1">
      <c r="A18" s="15">
        <v>13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183"/>
      <c r="X18" s="183"/>
      <c r="Y18" s="183"/>
      <c r="Z18" s="183"/>
      <c r="AA18" s="183"/>
      <c r="AB18" s="183"/>
      <c r="AC18" s="29">
        <f t="shared" si="0"/>
        <v>0</v>
      </c>
      <c r="AD18" s="29">
        <f t="shared" si="1"/>
        <v>0</v>
      </c>
    </row>
    <row r="19" spans="1:30" ht="16" thickBot="1">
      <c r="A19" s="15">
        <v>14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183"/>
      <c r="X19" s="183"/>
      <c r="Y19" s="183"/>
      <c r="Z19" s="183"/>
      <c r="AA19" s="183"/>
      <c r="AB19" s="183"/>
      <c r="AC19" s="29">
        <f t="shared" si="0"/>
        <v>0</v>
      </c>
      <c r="AD19" s="29">
        <f t="shared" si="1"/>
        <v>0</v>
      </c>
    </row>
    <row r="20" spans="1:30" ht="16" thickBot="1">
      <c r="A20" s="15">
        <v>15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183"/>
      <c r="X20" s="183"/>
      <c r="Y20" s="183"/>
      <c r="Z20" s="183"/>
      <c r="AA20" s="183"/>
      <c r="AB20" s="183"/>
      <c r="AC20" s="29">
        <f t="shared" si="0"/>
        <v>0</v>
      </c>
      <c r="AD20" s="29">
        <f t="shared" si="1"/>
        <v>0</v>
      </c>
    </row>
    <row r="21" spans="1:30" ht="16" thickBot="1">
      <c r="A21" s="15">
        <v>16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183"/>
      <c r="X21" s="183"/>
      <c r="Y21" s="183"/>
      <c r="Z21" s="183"/>
      <c r="AA21" s="183"/>
      <c r="AB21" s="183"/>
      <c r="AC21" s="29">
        <f t="shared" si="0"/>
        <v>0</v>
      </c>
      <c r="AD21" s="29">
        <f t="shared" si="1"/>
        <v>0</v>
      </c>
    </row>
    <row r="22" spans="1:30" ht="16" thickBot="1">
      <c r="A22" s="15">
        <v>17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183"/>
      <c r="X22" s="183"/>
      <c r="Y22" s="183"/>
      <c r="Z22" s="183"/>
      <c r="AA22" s="183"/>
      <c r="AB22" s="183"/>
      <c r="AC22" s="29">
        <f t="shared" si="0"/>
        <v>0</v>
      </c>
      <c r="AD22" s="29">
        <f t="shared" si="1"/>
        <v>0</v>
      </c>
    </row>
    <row r="23" spans="1:30" ht="16" thickBot="1">
      <c r="A23" s="15">
        <v>18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183"/>
      <c r="X23" s="183"/>
      <c r="Y23" s="183"/>
      <c r="Z23" s="183"/>
      <c r="AA23" s="183"/>
      <c r="AB23" s="183"/>
      <c r="AC23" s="29">
        <f t="shared" si="0"/>
        <v>0</v>
      </c>
      <c r="AD23" s="29">
        <f t="shared" si="1"/>
        <v>0</v>
      </c>
    </row>
    <row r="24" spans="1:30" ht="16" thickBot="1">
      <c r="A24" s="15">
        <v>19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183"/>
      <c r="X24" s="183"/>
      <c r="Y24" s="183"/>
      <c r="Z24" s="183"/>
      <c r="AA24" s="183"/>
      <c r="AB24" s="183"/>
      <c r="AC24" s="29">
        <f t="shared" si="0"/>
        <v>0</v>
      </c>
      <c r="AD24" s="29">
        <f t="shared" si="1"/>
        <v>0</v>
      </c>
    </row>
    <row r="25" spans="1:30" ht="16" thickBot="1">
      <c r="A25" s="15">
        <v>20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183"/>
      <c r="X25" s="183"/>
      <c r="Y25" s="183"/>
      <c r="Z25" s="183"/>
      <c r="AA25" s="183"/>
      <c r="AB25" s="183"/>
      <c r="AC25" s="29">
        <f t="shared" si="0"/>
        <v>0</v>
      </c>
      <c r="AD25" s="29">
        <f t="shared" si="1"/>
        <v>0</v>
      </c>
    </row>
    <row r="26" spans="1:30" ht="16" thickBot="1">
      <c r="A26" s="15">
        <v>21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183"/>
      <c r="X26" s="183"/>
      <c r="Y26" s="183"/>
      <c r="Z26" s="183"/>
      <c r="AA26" s="183"/>
      <c r="AB26" s="183"/>
      <c r="AC26" s="29">
        <f t="shared" si="0"/>
        <v>0</v>
      </c>
      <c r="AD26" s="29">
        <f t="shared" si="1"/>
        <v>0</v>
      </c>
    </row>
    <row r="27" spans="1:30" ht="16" thickBot="1">
      <c r="A27" s="15">
        <v>22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183"/>
      <c r="X27" s="183"/>
      <c r="Y27" s="183"/>
      <c r="Z27" s="183"/>
      <c r="AA27" s="183"/>
      <c r="AB27" s="183"/>
      <c r="AC27" s="29">
        <f t="shared" si="0"/>
        <v>0</v>
      </c>
      <c r="AD27" s="29">
        <f t="shared" si="1"/>
        <v>0</v>
      </c>
    </row>
    <row r="28" spans="1:30" ht="16" thickBot="1">
      <c r="A28" s="15">
        <v>23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83"/>
      <c r="X28" s="183"/>
      <c r="Y28" s="183"/>
      <c r="Z28" s="183"/>
      <c r="AA28" s="183"/>
      <c r="AB28" s="183"/>
      <c r="AC28" s="29">
        <f t="shared" si="0"/>
        <v>0</v>
      </c>
      <c r="AD28" s="29">
        <f t="shared" si="1"/>
        <v>0</v>
      </c>
    </row>
    <row r="29" spans="1:30" ht="16" thickBot="1">
      <c r="A29" s="15">
        <v>24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183"/>
      <c r="X29" s="183"/>
      <c r="Y29" s="183"/>
      <c r="Z29" s="183"/>
      <c r="AA29" s="183"/>
      <c r="AB29" s="183"/>
      <c r="AC29" s="29">
        <f t="shared" si="0"/>
        <v>0</v>
      </c>
      <c r="AD29" s="29">
        <f t="shared" si="1"/>
        <v>0</v>
      </c>
    </row>
    <row r="30" spans="1:30" ht="16" thickBot="1">
      <c r="A30" s="15"/>
      <c r="B30" s="17" t="s">
        <v>50</v>
      </c>
      <c r="C30" s="18">
        <f>(C6+C7+C8+C9+C10+C11+C12+C13+C14+C15+C16+C17+C18+C19+C20+C21+C22+C23+C24+C25+C26+C27+C28+C29)/COUNTA($B$6:$B$29)</f>
        <v>0.66666666666666663</v>
      </c>
      <c r="D30" s="18">
        <f t="shared" ref="D30:AB30" si="2">(D6+D7+D8+D9+D10+D11+D12+D13+D14+D15+D16+D17+D18+D19+D20+D21+D22+D23+D24+D25+D26+D27+D28+D29)/COUNTA($B$6:$B$29)</f>
        <v>1</v>
      </c>
      <c r="E30" s="18">
        <f t="shared" si="2"/>
        <v>0.66666666666666663</v>
      </c>
      <c r="F30" s="18">
        <f t="shared" si="2"/>
        <v>1</v>
      </c>
      <c r="G30" s="18">
        <f t="shared" si="2"/>
        <v>1</v>
      </c>
      <c r="H30" s="18">
        <f t="shared" si="2"/>
        <v>1.3333333333333333</v>
      </c>
      <c r="I30" s="18">
        <f t="shared" si="2"/>
        <v>1</v>
      </c>
      <c r="J30" s="18">
        <f t="shared" si="2"/>
        <v>1.3333333333333333</v>
      </c>
      <c r="K30" s="18">
        <f t="shared" si="2"/>
        <v>0.66666666666666663</v>
      </c>
      <c r="L30" s="18">
        <f t="shared" si="2"/>
        <v>1</v>
      </c>
      <c r="M30" s="18">
        <f t="shared" si="2"/>
        <v>0.66666666666666663</v>
      </c>
      <c r="N30" s="18">
        <f t="shared" si="2"/>
        <v>1</v>
      </c>
      <c r="O30" s="18">
        <f t="shared" si="2"/>
        <v>0.66666666666666663</v>
      </c>
      <c r="P30" s="18">
        <f t="shared" si="2"/>
        <v>1.3333333333333333</v>
      </c>
      <c r="Q30" s="18">
        <f t="shared" si="2"/>
        <v>0.66666666666666663</v>
      </c>
      <c r="R30" s="18">
        <f t="shared" si="2"/>
        <v>1</v>
      </c>
      <c r="S30" s="18">
        <f t="shared" si="2"/>
        <v>1</v>
      </c>
      <c r="T30" s="18">
        <f t="shared" si="2"/>
        <v>1.3333333333333333</v>
      </c>
      <c r="U30" s="18">
        <f t="shared" si="2"/>
        <v>1</v>
      </c>
      <c r="V30" s="18">
        <f t="shared" si="2"/>
        <v>1.3333333333333333</v>
      </c>
      <c r="W30" s="18">
        <f t="shared" si="2"/>
        <v>0.66666666666666663</v>
      </c>
      <c r="X30" s="18">
        <f t="shared" si="2"/>
        <v>1</v>
      </c>
      <c r="Y30" s="18">
        <f t="shared" si="2"/>
        <v>0.66666666666666663</v>
      </c>
      <c r="Z30" s="18">
        <f t="shared" si="2"/>
        <v>1</v>
      </c>
      <c r="AA30" s="18">
        <f t="shared" si="2"/>
        <v>1.3333333333333333</v>
      </c>
      <c r="AB30" s="18">
        <f t="shared" si="2"/>
        <v>1.6666666666666667</v>
      </c>
      <c r="AC30" s="58">
        <f t="shared" si="0"/>
        <v>0.82051282051282048</v>
      </c>
      <c r="AD30" s="58">
        <f t="shared" si="1"/>
        <v>1.1794871794871793</v>
      </c>
    </row>
    <row r="33" spans="2:6" ht="15">
      <c r="B33" s="19" t="s">
        <v>51</v>
      </c>
      <c r="C33" s="20"/>
      <c r="D33" s="20"/>
      <c r="E33" s="20"/>
      <c r="F33" s="20"/>
    </row>
    <row r="34" spans="2:6" ht="30">
      <c r="B34" s="21"/>
      <c r="C34" s="22" t="s">
        <v>52</v>
      </c>
      <c r="D34" s="22" t="s">
        <v>53</v>
      </c>
      <c r="E34" s="22" t="s">
        <v>54</v>
      </c>
      <c r="F34" s="22" t="s">
        <v>55</v>
      </c>
    </row>
    <row r="35" spans="2:6" ht="15.5">
      <c r="B35" s="23" t="s">
        <v>56</v>
      </c>
      <c r="C35" s="24">
        <f>COUNTA(B6:B29)</f>
        <v>3</v>
      </c>
      <c r="D35" s="24">
        <f>COUNTIF(AC6:AC29,"&gt;=3,8")</f>
        <v>0</v>
      </c>
      <c r="E35" s="24">
        <f>COUNTIFS(AC6:AC29,"&lt;3,7",AC6:AC29,"&gt;=2,3")</f>
        <v>1</v>
      </c>
      <c r="F35" s="24">
        <f>COUNTIFS(AC6:AC29,"&lt;2,2",AC6:AC29,"&gt;0")</f>
        <v>0</v>
      </c>
    </row>
    <row r="36" spans="2:6" ht="15.5">
      <c r="B36" s="23" t="s">
        <v>57</v>
      </c>
      <c r="C36" s="24">
        <v>100</v>
      </c>
      <c r="D36" s="24">
        <f>D35*C36/C35</f>
        <v>0</v>
      </c>
      <c r="E36" s="25">
        <f>E35*C36/C35</f>
        <v>33.333333333333336</v>
      </c>
      <c r="F36" s="25">
        <f>F35*C36/C35</f>
        <v>0</v>
      </c>
    </row>
    <row r="37" spans="2:6" ht="15.5">
      <c r="B37" s="26"/>
      <c r="C37" s="20"/>
      <c r="D37" s="20"/>
      <c r="E37" s="20"/>
      <c r="F37" s="20"/>
    </row>
    <row r="38" spans="2:6" ht="15">
      <c r="B38" s="19" t="s">
        <v>58</v>
      </c>
      <c r="C38" s="20"/>
      <c r="D38" s="20"/>
      <c r="E38" s="20"/>
      <c r="F38" s="20"/>
    </row>
    <row r="39" spans="2:6" ht="30">
      <c r="B39" s="21"/>
      <c r="C39" s="27" t="s">
        <v>52</v>
      </c>
      <c r="D39" s="22" t="s">
        <v>53</v>
      </c>
      <c r="E39" s="22" t="s">
        <v>54</v>
      </c>
      <c r="F39" s="22" t="s">
        <v>55</v>
      </c>
    </row>
    <row r="40" spans="2:6" ht="15.5">
      <c r="B40" s="23" t="s">
        <v>56</v>
      </c>
      <c r="C40" s="24">
        <f>COUNTA(B5:B28)</f>
        <v>3</v>
      </c>
      <c r="D40" s="24">
        <f>COUNTIF(AD6:AD29,"&gt;=3,8")</f>
        <v>0</v>
      </c>
      <c r="E40" s="24">
        <f>COUNTIFS(AD6:AD29,"&lt;3,7",AD6:AD29,"&gt;=2,3")</f>
        <v>1</v>
      </c>
      <c r="F40" s="24">
        <f>COUNTIFS(AD6:AD29,"&lt;2,2",AD6:AD29,"&gt;0")</f>
        <v>0</v>
      </c>
    </row>
    <row r="41" spans="2:6" ht="15.5">
      <c r="B41" s="23" t="s">
        <v>57</v>
      </c>
      <c r="C41" s="24">
        <v>100</v>
      </c>
      <c r="D41" s="25">
        <f>D40*C41/C40</f>
        <v>0</v>
      </c>
      <c r="E41" s="25">
        <f>E40*C41/C40</f>
        <v>33.333333333333336</v>
      </c>
      <c r="F41" s="25">
        <f>F40*C41/C40</f>
        <v>0</v>
      </c>
    </row>
  </sheetData>
  <sheetProtection algorithmName="SHA-512" hashValue="IFOC3WoV2M3Lgi88sJllNrJzfJQjSXItWGjpryzfXUpHZwS/F2FjqAlQVSdBZ3OX9JZV29K0BHoQLEhTDu3uSg==" saltValue="UUMsFNzSKWdT42y9iwr/2A==" spinCount="100000" sheet="1" objects="1" formatCells="0" formatColumns="0" formatRows="0" insertColumns="0" insertRows="0" insertHyperlinks="0" deleteColumns="0" deleteRows="0" sort="0" autoFilter="0" pivotTables="0"/>
  <mergeCells count="18">
    <mergeCell ref="A3:A5"/>
    <mergeCell ref="B3:B5"/>
    <mergeCell ref="C3:D4"/>
    <mergeCell ref="E3:F4"/>
    <mergeCell ref="G3:H4"/>
    <mergeCell ref="I3:J4"/>
    <mergeCell ref="K3:L4"/>
    <mergeCell ref="Y3:Z4"/>
    <mergeCell ref="AA3:AB4"/>
    <mergeCell ref="AC3:AD4"/>
    <mergeCell ref="M3:R3"/>
    <mergeCell ref="S3:X3"/>
    <mergeCell ref="M4:N4"/>
    <mergeCell ref="O4:P4"/>
    <mergeCell ref="Q4:R4"/>
    <mergeCell ref="S4:T4"/>
    <mergeCell ref="U4:V4"/>
    <mergeCell ref="W4:X4"/>
  </mergeCells>
  <hyperlinks>
    <hyperlink ref="AA1" location="ОГЛАВЛЕНИЕ!A1" display="ОГЛАВЛЕНИЕ" xr:uid="{00000000-0004-0000-0700-000000000000}"/>
  </hyperlinks>
  <pageMargins left="0.7" right="0.7" top="0.75" bottom="0.75" header="0.3" footer="0.3"/>
  <pageSetup paperSize="9" scale="51" orientation="landscape" r:id="rId1"/>
  <headerFooter>
    <oddHeader>&amp;LДиагностика индивидуального развития детей 6-7 лет с ТНР&amp;R&amp;"Monotype Corsiva,обычный"&amp;12О.В. Яковлева</oddHeader>
    <oddFooter>&amp;R&amp;"Monotype Corsiva"&amp;12https://vk.com/travel_posobiya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>
    <tabColor theme="5"/>
    <pageSetUpPr fitToPage="1"/>
  </sheetPr>
  <dimension ref="A1:H57"/>
  <sheetViews>
    <sheetView view="pageLayout" topLeftCell="A19" zoomScale="55" zoomScaleNormal="100" zoomScalePageLayoutView="55" workbookViewId="0">
      <selection activeCell="D8" sqref="D8"/>
    </sheetView>
  </sheetViews>
  <sheetFormatPr defaultColWidth="9.1796875" defaultRowHeight="14.5"/>
  <cols>
    <col min="1" max="1" width="14.81640625" style="1" customWidth="1"/>
    <col min="2" max="2" width="16.54296875" style="1" customWidth="1"/>
    <col min="3" max="3" width="21.54296875" style="1" customWidth="1"/>
    <col min="4" max="4" width="30.54296875" style="1" customWidth="1"/>
    <col min="5" max="5" width="17.453125" style="1" customWidth="1"/>
    <col min="6" max="8" width="17" style="1" customWidth="1"/>
    <col min="9" max="16384" width="9.1796875" style="1"/>
  </cols>
  <sheetData>
    <row r="1" spans="1:8" ht="29.15" customHeight="1">
      <c r="A1" s="361" t="s">
        <v>125</v>
      </c>
      <c r="B1" s="361"/>
      <c r="C1" s="361"/>
      <c r="D1" s="361"/>
      <c r="E1" s="361"/>
      <c r="F1" s="361"/>
      <c r="G1" s="361"/>
      <c r="H1" s="361"/>
    </row>
    <row r="2" spans="1:8" ht="18.75" customHeight="1">
      <c r="A2" s="2"/>
      <c r="B2" s="2"/>
      <c r="C2" s="2"/>
      <c r="D2" s="2"/>
      <c r="E2" s="2"/>
      <c r="F2" s="2"/>
      <c r="G2" s="2"/>
      <c r="H2" s="2"/>
    </row>
    <row r="3" spans="1:8" ht="17.25" customHeight="1">
      <c r="A3" s="2"/>
      <c r="B3" s="2"/>
      <c r="C3" s="2"/>
      <c r="D3" s="2"/>
      <c r="E3" s="2"/>
      <c r="F3" s="2"/>
      <c r="G3" s="182" t="s">
        <v>394</v>
      </c>
      <c r="H3" s="185"/>
    </row>
    <row r="4" spans="1:8" ht="20.25" customHeight="1">
      <c r="A4" s="2"/>
      <c r="B4" s="2"/>
      <c r="C4" s="2"/>
      <c r="D4" s="2"/>
      <c r="E4" s="2"/>
      <c r="F4" s="2"/>
      <c r="G4" s="2"/>
      <c r="H4" s="2"/>
    </row>
    <row r="5" spans="1:8" ht="62">
      <c r="A5" s="3"/>
      <c r="B5" s="4" t="s">
        <v>126</v>
      </c>
      <c r="C5" s="4" t="s">
        <v>127</v>
      </c>
      <c r="D5" s="4" t="s">
        <v>128</v>
      </c>
      <c r="E5" s="4" t="s">
        <v>129</v>
      </c>
      <c r="F5" s="4" t="s">
        <v>130</v>
      </c>
      <c r="G5" s="5" t="s">
        <v>131</v>
      </c>
      <c r="H5" s="202" t="s">
        <v>132</v>
      </c>
    </row>
    <row r="6" spans="1:8" ht="15" customHeight="1">
      <c r="A6" s="7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203">
        <v>7</v>
      </c>
    </row>
    <row r="7" spans="1:8" ht="18">
      <c r="A7" s="10" t="s">
        <v>133</v>
      </c>
      <c r="B7" s="160">
        <f>'РР-1'!$AY$32</f>
        <v>1.0138888888888891</v>
      </c>
      <c r="C7" s="160">
        <f>'РР-2'!T30</f>
        <v>0.85185185185185186</v>
      </c>
      <c r="D7" s="160">
        <f>'РР-3'!U30</f>
        <v>1.037037037037037</v>
      </c>
      <c r="E7" s="160">
        <f>'РР-4'!AC30</f>
        <v>0.89743589743589725</v>
      </c>
      <c r="F7" s="160">
        <f>'РР-5'!X30</f>
        <v>0.66666666666666674</v>
      </c>
      <c r="G7" s="160">
        <f>'РР-6'!AC30</f>
        <v>0.82051282051282048</v>
      </c>
      <c r="H7" s="193">
        <f>(B7+C7+D7+E7+F7+G7)/6</f>
        <v>0.88123219373219364</v>
      </c>
    </row>
    <row r="8" spans="1:8" ht="18">
      <c r="A8" s="10" t="s">
        <v>134</v>
      </c>
      <c r="B8" s="160">
        <f>'РР-1'!$AZ$32</f>
        <v>1.375</v>
      </c>
      <c r="C8" s="160">
        <f>'РР-2'!U30</f>
        <v>1.1481481481481479</v>
      </c>
      <c r="D8" s="160">
        <f>'РР-3'!V30</f>
        <v>1.3703703703703702</v>
      </c>
      <c r="E8" s="160">
        <f>'РР-4'!AD30</f>
        <v>1.153846153846154</v>
      </c>
      <c r="F8" s="160">
        <f>'РР-5'!Y30</f>
        <v>1</v>
      </c>
      <c r="G8" s="160">
        <f>'РР-6'!AD30</f>
        <v>1.1794871794871793</v>
      </c>
      <c r="H8" s="193">
        <f>(B8+C8+D8+E8+F8+G8)/6</f>
        <v>1.2044753086419753</v>
      </c>
    </row>
    <row r="29" spans="1:8" ht="15.5">
      <c r="A29" s="11" t="s">
        <v>135</v>
      </c>
    </row>
    <row r="30" spans="1:8" ht="15.5">
      <c r="A30" s="359" t="s">
        <v>136</v>
      </c>
      <c r="B30" s="359"/>
      <c r="C30" s="360"/>
      <c r="D30" s="360"/>
      <c r="E30" s="360"/>
      <c r="F30" s="360"/>
      <c r="G30" s="360"/>
      <c r="H30" s="360"/>
    </row>
    <row r="31" spans="1:8">
      <c r="A31" s="67"/>
      <c r="B31" s="67"/>
      <c r="C31" s="358"/>
      <c r="D31" s="358"/>
      <c r="E31" s="358"/>
      <c r="F31" s="358"/>
      <c r="G31" s="358"/>
      <c r="H31" s="358"/>
    </row>
    <row r="32" spans="1:8">
      <c r="A32" s="66"/>
      <c r="B32" s="66"/>
      <c r="C32" s="358"/>
      <c r="D32" s="358"/>
      <c r="E32" s="358"/>
      <c r="F32" s="358"/>
      <c r="G32" s="358"/>
      <c r="H32" s="358"/>
    </row>
    <row r="33" spans="1:8">
      <c r="A33" s="66"/>
      <c r="B33" s="66"/>
      <c r="C33" s="358"/>
      <c r="D33" s="358"/>
      <c r="E33" s="358"/>
      <c r="F33" s="358"/>
      <c r="G33" s="358"/>
      <c r="H33" s="358"/>
    </row>
    <row r="34" spans="1:8">
      <c r="A34" s="66"/>
      <c r="B34" s="66"/>
      <c r="C34" s="358"/>
      <c r="D34" s="358"/>
      <c r="E34" s="358"/>
      <c r="F34" s="358"/>
      <c r="G34" s="358"/>
      <c r="H34" s="358"/>
    </row>
    <row r="35" spans="1:8">
      <c r="A35" s="66"/>
      <c r="B35" s="66"/>
      <c r="C35" s="358"/>
      <c r="D35" s="358"/>
      <c r="E35" s="358"/>
      <c r="F35" s="358"/>
      <c r="G35" s="358"/>
      <c r="H35" s="358"/>
    </row>
    <row r="36" spans="1:8">
      <c r="A36" s="66"/>
      <c r="B36" s="66"/>
      <c r="C36" s="358"/>
      <c r="D36" s="358"/>
      <c r="E36" s="358"/>
      <c r="F36" s="358"/>
      <c r="G36" s="358"/>
      <c r="H36" s="358"/>
    </row>
    <row r="37" spans="1:8">
      <c r="A37" s="66"/>
      <c r="B37" s="66"/>
      <c r="C37" s="358"/>
      <c r="D37" s="358"/>
      <c r="E37" s="358"/>
      <c r="F37" s="358"/>
      <c r="G37" s="358"/>
      <c r="H37" s="358"/>
    </row>
    <row r="38" spans="1:8">
      <c r="A38" s="66"/>
      <c r="B38" s="66"/>
      <c r="C38" s="358"/>
      <c r="D38" s="358"/>
      <c r="E38" s="358"/>
      <c r="F38" s="358"/>
      <c r="G38" s="358"/>
      <c r="H38" s="358"/>
    </row>
    <row r="39" spans="1:8">
      <c r="A39" s="66"/>
      <c r="B39" s="66"/>
      <c r="C39" s="358"/>
      <c r="D39" s="358"/>
      <c r="E39" s="358"/>
      <c r="F39" s="358"/>
      <c r="G39" s="358"/>
      <c r="H39" s="358"/>
    </row>
    <row r="40" spans="1:8">
      <c r="A40" s="66"/>
      <c r="B40" s="66"/>
      <c r="C40" s="358"/>
      <c r="D40" s="358"/>
      <c r="E40" s="358"/>
      <c r="F40" s="358"/>
      <c r="G40" s="358"/>
      <c r="H40" s="358"/>
    </row>
    <row r="41" spans="1:8">
      <c r="A41" s="66"/>
      <c r="B41" s="66"/>
      <c r="C41" s="358"/>
      <c r="D41" s="358"/>
      <c r="E41" s="358"/>
      <c r="F41" s="358"/>
      <c r="G41" s="358"/>
      <c r="H41" s="358"/>
    </row>
    <row r="42" spans="1:8">
      <c r="A42" s="66"/>
      <c r="B42" s="66"/>
      <c r="C42" s="358"/>
      <c r="D42" s="358"/>
      <c r="E42" s="358"/>
      <c r="F42" s="358"/>
      <c r="G42" s="358"/>
      <c r="H42" s="358"/>
    </row>
    <row r="44" spans="1:8" ht="15.5">
      <c r="A44" s="359" t="s">
        <v>137</v>
      </c>
      <c r="B44" s="359"/>
      <c r="C44" s="360"/>
      <c r="D44" s="360"/>
      <c r="E44" s="360"/>
      <c r="F44" s="360"/>
      <c r="G44" s="360"/>
      <c r="H44" s="360"/>
    </row>
    <row r="45" spans="1:8">
      <c r="A45" s="67"/>
      <c r="B45" s="67"/>
      <c r="C45" s="358"/>
      <c r="D45" s="358"/>
      <c r="E45" s="358"/>
      <c r="F45" s="358"/>
      <c r="G45" s="358"/>
      <c r="H45" s="358"/>
    </row>
    <row r="46" spans="1:8">
      <c r="A46" s="66"/>
      <c r="B46" s="66"/>
      <c r="C46" s="358"/>
      <c r="D46" s="358"/>
      <c r="E46" s="358"/>
      <c r="F46" s="358"/>
      <c r="G46" s="358"/>
      <c r="H46" s="358"/>
    </row>
    <row r="47" spans="1:8">
      <c r="A47" s="66"/>
      <c r="B47" s="66"/>
      <c r="C47" s="358"/>
      <c r="D47" s="358"/>
      <c r="E47" s="358"/>
      <c r="F47" s="358"/>
      <c r="G47" s="358"/>
      <c r="H47" s="358"/>
    </row>
    <row r="48" spans="1:8">
      <c r="A48" s="66"/>
      <c r="B48" s="66"/>
      <c r="C48" s="358"/>
      <c r="D48" s="358"/>
      <c r="E48" s="358"/>
      <c r="F48" s="358"/>
      <c r="G48" s="358"/>
      <c r="H48" s="358"/>
    </row>
    <row r="49" spans="1:8">
      <c r="A49" s="66"/>
      <c r="B49" s="66"/>
      <c r="C49" s="358"/>
      <c r="D49" s="358"/>
      <c r="E49" s="358"/>
      <c r="F49" s="358"/>
      <c r="G49" s="358"/>
      <c r="H49" s="358"/>
    </row>
    <row r="50" spans="1:8">
      <c r="A50" s="66"/>
      <c r="B50" s="66"/>
      <c r="C50" s="358"/>
      <c r="D50" s="358"/>
      <c r="E50" s="358"/>
      <c r="F50" s="358"/>
      <c r="G50" s="358"/>
      <c r="H50" s="358"/>
    </row>
    <row r="51" spans="1:8">
      <c r="A51" s="66"/>
      <c r="B51" s="66"/>
      <c r="C51" s="358"/>
      <c r="D51" s="358"/>
      <c r="E51" s="358"/>
      <c r="F51" s="358"/>
      <c r="G51" s="358"/>
      <c r="H51" s="358"/>
    </row>
    <row r="52" spans="1:8">
      <c r="A52" s="66"/>
      <c r="B52" s="66"/>
      <c r="C52" s="358"/>
      <c r="D52" s="358"/>
      <c r="E52" s="358"/>
      <c r="F52" s="358"/>
      <c r="G52" s="358"/>
      <c r="H52" s="358"/>
    </row>
    <row r="53" spans="1:8">
      <c r="A53" s="66"/>
      <c r="B53" s="66"/>
      <c r="C53" s="358"/>
      <c r="D53" s="358"/>
      <c r="E53" s="358"/>
      <c r="F53" s="358"/>
      <c r="G53" s="358"/>
      <c r="H53" s="358"/>
    </row>
    <row r="54" spans="1:8">
      <c r="A54" s="66"/>
      <c r="B54" s="66"/>
      <c r="C54" s="358"/>
      <c r="D54" s="358"/>
      <c r="E54" s="358"/>
      <c r="F54" s="358"/>
      <c r="G54" s="358"/>
      <c r="H54" s="358"/>
    </row>
    <row r="55" spans="1:8">
      <c r="A55" s="66"/>
      <c r="B55" s="66"/>
      <c r="C55" s="358"/>
      <c r="D55" s="358"/>
      <c r="E55" s="358"/>
      <c r="F55" s="358"/>
      <c r="G55" s="358"/>
      <c r="H55" s="358"/>
    </row>
    <row r="56" spans="1:8">
      <c r="A56" s="66"/>
      <c r="B56" s="66"/>
      <c r="C56" s="358"/>
      <c r="D56" s="358"/>
      <c r="E56" s="358"/>
      <c r="F56" s="358"/>
      <c r="G56" s="358"/>
      <c r="H56" s="358"/>
    </row>
    <row r="57" spans="1:8">
      <c r="A57" s="66"/>
      <c r="B57" s="66"/>
      <c r="C57" s="358"/>
      <c r="D57" s="358"/>
      <c r="E57" s="358"/>
      <c r="F57" s="358"/>
      <c r="G57" s="358"/>
      <c r="H57" s="358"/>
    </row>
  </sheetData>
  <sheetProtection algorithmName="SHA-512" hashValue="GmwAu07pazljIGyGE1hWx3TDmVAEZNVIMfKW6EITLJdCWmi1YtuQIaHXhGNtQgrABwbXNAKpGybDmKcnh7ShZw==" saltValue="XzBRDlLxqyol3tibpXLn3w==" spinCount="100000" sheet="1" objects="1" formatCells="0" formatColumns="0" formatRows="0" insertColumns="0" insertRows="0" insertHyperlinks="0" deleteColumns="0" deleteRows="0" sort="0" autoFilter="0" pivotTables="0"/>
  <mergeCells count="30">
    <mergeCell ref="A1:H1"/>
    <mergeCell ref="A30:B30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A44:B44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</mergeCells>
  <hyperlinks>
    <hyperlink ref="G3" location="ОГЛАВЛЕНИЕ!A1" display="ОГЛАВЛЕНИЕ" xr:uid="{00000000-0004-0000-0800-000000000000}"/>
  </hyperlinks>
  <pageMargins left="0.7" right="0.7" top="0.75" bottom="0.75" header="0.3" footer="0.3"/>
  <pageSetup paperSize="9" scale="58" orientation="portrait" r:id="rId1"/>
  <headerFooter>
    <oddHeader>&amp;LДиагностика индивидуального развития детей 6-7 лет с ТНР&amp;R&amp;"Monotype Corsiva,обычный"&amp;12О.В. Яковлева</oddHeader>
    <oddFooter>&amp;R&amp;"Monotype Corsiva"&amp;12https://vk.com/travel_posobiya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</vt:i4>
      </vt:variant>
    </vt:vector>
  </HeadingPairs>
  <TitlesOfParts>
    <vt:vector size="29" baseType="lpstr">
      <vt:lpstr>ТИТУЛ</vt:lpstr>
      <vt:lpstr>ОГЛАВЛЕНИЕ</vt:lpstr>
      <vt:lpstr>РР-1</vt:lpstr>
      <vt:lpstr>РР-2</vt:lpstr>
      <vt:lpstr>РР-3</vt:lpstr>
      <vt:lpstr>РР-4</vt:lpstr>
      <vt:lpstr>РР-5</vt:lpstr>
      <vt:lpstr>РР-6</vt:lpstr>
      <vt:lpstr>ИТОГ РР</vt:lpstr>
      <vt:lpstr>ПР-1</vt:lpstr>
      <vt:lpstr>ПР-2</vt:lpstr>
      <vt:lpstr>ИТОГ ПР</vt:lpstr>
      <vt:lpstr>СК-1</vt:lpstr>
      <vt:lpstr>СК-2</vt:lpstr>
      <vt:lpstr>СК-3</vt:lpstr>
      <vt:lpstr>ИТОГ СК</vt:lpstr>
      <vt:lpstr>ХЭ-1</vt:lpstr>
      <vt:lpstr>ХЭ-2</vt:lpstr>
      <vt:lpstr>ХЭ-3</vt:lpstr>
      <vt:lpstr>ХЭ-3.1</vt:lpstr>
      <vt:lpstr>ХЭ-4</vt:lpstr>
      <vt:lpstr>ХЭ-5</vt:lpstr>
      <vt:lpstr>ИТОГ ХЭ</vt:lpstr>
      <vt:lpstr>ФР-1</vt:lpstr>
      <vt:lpstr>ФР-2</vt:lpstr>
      <vt:lpstr>ИТОГ ФР</vt:lpstr>
      <vt:lpstr>ОБЩИЙ ИТОГ</vt:lpstr>
      <vt:lpstr>'ХЭ-3'!Область_печати</vt:lpstr>
      <vt:lpstr>'ХЭ-3.1'!Область_печати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2023-06-07T13:02:01Z</cp:lastPrinted>
  <dcterms:created xsi:type="dcterms:W3CDTF">2023-05-24T09:30:00Z</dcterms:created>
  <dcterms:modified xsi:type="dcterms:W3CDTF">2023-10-06T10:33:29Z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